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68" windowWidth="14808" windowHeight="6456" activeTab="0"/>
  </bookViews>
  <sheets>
    <sheet name="Приложение 2" sheetId="1" r:id="rId1"/>
    <sheet name="Лист3" sheetId="2" r:id="rId2"/>
  </sheets>
  <definedNames>
    <definedName name="_xlnm.Print_Area" localSheetId="0">'Приложение 2'!$A$1:$V$220</definedName>
  </definedNames>
  <calcPr fullCalcOnLoad="1"/>
</workbook>
</file>

<file path=xl/sharedStrings.xml><?xml version="1.0" encoding="utf-8"?>
<sst xmlns="http://schemas.openxmlformats.org/spreadsheetml/2006/main" count="702" uniqueCount="163">
  <si>
    <t>ВСЕГО:</t>
  </si>
  <si>
    <t>Резервный фонд администрации района на оказание адресной поддерржки граждан</t>
  </si>
  <si>
    <t xml:space="preserve">Оплата жилищно-коммунальных услуг отдельным категориям граждан </t>
  </si>
  <si>
    <t>Предоставление гражданам адресных субсидий на оплату жилого помещения и коммунальных услуг</t>
  </si>
  <si>
    <t>Выплата ежемесячных денежных компенсаций расходов по оплате жилищно-коммунальных услуг ветеранам труда</t>
  </si>
  <si>
    <t xml:space="preserve">Выплата ежемесячных денежных компенсаций расходов по оплате жилищно-коммунальных услуг реабилитированным лицам и лицам, признанным пострадавшим от политических репрессий </t>
  </si>
  <si>
    <t>Выплата ежемесячных денежных компенсаций расходов по оплате жилищно-коммунальных услуг многодетным семьям</t>
  </si>
  <si>
    <t>Выплата ежемесячных денежных компенсаций по оплате жилищно-коммунальных услуг иным категориям граждан</t>
  </si>
  <si>
    <t>Социальное обеспечение и иные выплаты (софинансирование программ в связи с укреплением матер-тех.базы)</t>
  </si>
  <si>
    <t xml:space="preserve">Предоставление отдельных мер социальной поддержки граждан подверженных радиации </t>
  </si>
  <si>
    <t>Осуществление переданного полномочия РФ по осуществлению ежегодной денежной выплаты лицам, награжденным нагрудным знаком «Почетный донор России»</t>
  </si>
  <si>
    <t>Оказание адресной финансовой помощи гражданам Украины(статус беженца или получ.врем.убежище)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</si>
  <si>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</si>
  <si>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Выплата субсидий ветеранам боевых действий и другим категориям граждан</t>
  </si>
  <si>
    <t>Выплата ежемесячных пособий отдельным категориям граждан (инвалиды I и II групп, а также членам семей военнослужащих и сотрудников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</t>
  </si>
  <si>
    <t>Оплата ежемесячных денежных выплат ветеранам труда, ветеранам военной службы</t>
  </si>
  <si>
    <t>Предоставление материальной и иной помощи для погребения</t>
  </si>
  <si>
    <t>Социальная поддержка Героев Советского союза, Героев РФ и полных кавалеров ордена Слава, Героев Социалистического труда и полных кавалеров ордена Трудовой Славы</t>
  </si>
  <si>
    <t>Социальная поддержка вдов Героев Советского союза, Героев РФ и полных кавалеров ордена Слава, Героев Социалистического труда и полных кавалеров ордена Трудовой Славы</t>
  </si>
  <si>
    <t>Закупка товаров, работ и услуг для государственных (муниципальных) нужд</t>
  </si>
  <si>
    <t xml:space="preserve">Иные бюджетные ассигнования </t>
  </si>
  <si>
    <t>Осуществление полномочий по обеспечению права граждан на социальное обслуживание</t>
  </si>
  <si>
    <t xml:space="preserve">Расходы на выплату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 </t>
  </si>
  <si>
    <t xml:space="preserve">Социальное обеспечение и иные выплаты населения </t>
  </si>
  <si>
    <t>Иные бюджетные ассигнования</t>
  </si>
  <si>
    <t xml:space="preserve">Осуществление полномочий по обеспечению права граждан на социальное обслуживание </t>
  </si>
  <si>
    <t>Расходы на выплату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</si>
  <si>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в связи с материнством 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</si>
  <si>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</si>
  <si>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ежемесячных пособий гражданам имеющих детей</t>
  </si>
  <si>
    <t>Выплата единовременной адресной помощи женщинам, находящимся в трудной жизненной ситуации и сохранившим беременность</t>
  </si>
  <si>
    <t>Выплата единовременного пособия при всех формах устройства детей, лишенных родительского попечения, в семью</t>
  </si>
  <si>
    <t>Осуществление мер о социальной защите граждан являющихся усыновителями</t>
  </si>
  <si>
    <t>Содержание ребенка в семье опекуна и приемной семье, а также вознаграждение, причитающееся приемному родителю</t>
  </si>
  <si>
    <t>Обеспечение доступности муниципальных учреждений культуры</t>
  </si>
  <si>
    <t>Реализация мероприятий гос.программы РФ «Доступная среда» учрежд.культуры.</t>
  </si>
  <si>
    <t>Статус</t>
  </si>
  <si>
    <t>Муниципальная программа</t>
  </si>
  <si>
    <t>Всего:</t>
  </si>
  <si>
    <t>федеральный бюджет</t>
  </si>
  <si>
    <t>областной бюджет</t>
  </si>
  <si>
    <t>Внебюджетные источники</t>
  </si>
  <si>
    <t>внебюджетные источники</t>
  </si>
  <si>
    <t>внебюджетные средства</t>
  </si>
  <si>
    <t>Мероприятия</t>
  </si>
  <si>
    <t xml:space="preserve">Софинансирование кап.вложений в объекты муниц.собст. для доступа мобильных групп населения </t>
  </si>
  <si>
    <t>Софинансирование социальных программ, связанных с укреплением материально-технической базы учреждений социального обслуживания населения, оказанием адрессной социальной помощи неработающим пенсионерам, обучением компьютерной грамотности неработающих пенсионеров</t>
  </si>
  <si>
    <t>Предоставление ежемесячной компенсации расходов на уплату взносов на капитальный ремонт общего имущества в мнгогоквартирном доме лиц, достигших возраста 70 и 80 лет</t>
  </si>
  <si>
    <t xml:space="preserve">                                                                                                   </t>
  </si>
  <si>
    <t xml:space="preserve">                                                                                                             </t>
  </si>
  <si>
    <t xml:space="preserve">                                        </t>
  </si>
  <si>
    <t>Социальная поддержка Героев Социалистического труда и полных кавалеров ордена Трудовой Славы</t>
  </si>
  <si>
    <t>Пособия, выплаты отдельным категориям граждан (целевые стипендии)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</si>
  <si>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</si>
  <si>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Выплата муниципальной доплаты к пенсии</t>
  </si>
  <si>
    <t>Обеспечение доставки жителей в медицинские организации для проведения гемодиализа</t>
  </si>
  <si>
    <t>Оплата ежемесячных денежных выплат труженикам тыла</t>
  </si>
  <si>
    <t>Оплата ежемесячных денежных выплат реабилитированным лицам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</si>
  <si>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</t>
  </si>
  <si>
    <t>Оплата ежемесячных денежных выплат лицам, родившимся в период с 22 июня 1923 по 3 сентября 1945 года (Дети войны)</t>
  </si>
  <si>
    <t xml:space="preserve">Расходы на выплату персоналу в целях обеспечения выполнения функций гос. органами </t>
  </si>
  <si>
    <t>Осуществ. доп .мер соц. защиты семей, родивших третьего и послед детей по предоставлению матер. капитала</t>
  </si>
  <si>
    <t>Выплата пособий малоимущим гражданам и гражданам, оказавшимся в трудной жизненной ситуации</t>
  </si>
  <si>
    <t>Реализация мероприятий гос. программы РФ «Доступная среда» учрежд.образования</t>
  </si>
  <si>
    <t>Субсидия на обеспечение доступности и приоритетных объектов и услуг в приоритетных сферах жизнедеятельности инвалидов и других маломобильных групп населения учрежд. образован.</t>
  </si>
  <si>
    <t>Ежемесячная денежная выплата назнач в случае рожд 3 реб или послед детей до достиж ребенка возраста 3-х лет за счет субв. из ФБ</t>
  </si>
  <si>
    <t>Мероприятие</t>
  </si>
  <si>
    <t>Оказание платных социальных услуг</t>
  </si>
  <si>
    <t>Выплата пособий по беременности и родам в связи с ликвидацией</t>
  </si>
  <si>
    <t xml:space="preserve">   </t>
  </si>
  <si>
    <t>Источники финансирования</t>
  </si>
  <si>
    <t>Наименование муниципальной программы, подпрограммы, основного мероприятия, мероприятия</t>
  </si>
  <si>
    <t>Оценка расходов (тыс. рублей), годы</t>
  </si>
  <si>
    <t>Итого          на I этапе                   (2014-                                      2020 годы)</t>
  </si>
  <si>
    <t>"Социальная поддержка граждан Шебекинского городского округа»</t>
  </si>
  <si>
    <t>Общий объем финанси-рования, тыс. рублей</t>
  </si>
  <si>
    <t xml:space="preserve"> "Развитие мер социальной поддержки отдельных категорий граждан"</t>
  </si>
  <si>
    <t xml:space="preserve">Подпрограмма 1 </t>
  </si>
  <si>
    <t>Основное мероприятие 1.1</t>
  </si>
  <si>
    <t>Оплата жилищно-коммунальных услуг отдельным категориям граждан</t>
  </si>
  <si>
    <t>Основное мероприятие 1.2</t>
  </si>
  <si>
    <t>Социальная поддержка отдельных категорий граждан</t>
  </si>
  <si>
    <t>Основное мероприятие 1.3</t>
  </si>
  <si>
    <t>"Социальная поддержка граждан, имеющих особые заслуги перед Российской Федерацией и Белгородской областью"</t>
  </si>
  <si>
    <t>Основное мероприятие 1.4</t>
  </si>
  <si>
    <t>"Укрепление материально-технической базы организации социального обслуживания населения"</t>
  </si>
  <si>
    <t>Подпрограмма 2</t>
  </si>
  <si>
    <t>Модернизация и развитие социального обслуживания населения</t>
  </si>
  <si>
    <t>Основное мероприятие 2.1</t>
  </si>
  <si>
    <t>Оказание социальных услуг населению организациями социального обслуживания</t>
  </si>
  <si>
    <t xml:space="preserve">Подпрограмма 3 </t>
  </si>
  <si>
    <t>Основное мероприятие 3.1</t>
  </si>
  <si>
    <t>Предоставление мер социальной поддержки семьям и детям</t>
  </si>
  <si>
    <t>Основное мероприятие 3.2</t>
  </si>
  <si>
    <t>Предоставление мер социальной поддержки детям-сиротам и детям, оставшимся без попечения родителей</t>
  </si>
  <si>
    <t>Основное мероприятие 3.3</t>
  </si>
  <si>
    <t>Обеспечение деятельности (оказание услуг) государственных учреждений (организаций) и поддержка некоммерческих организаций Белгородской области</t>
  </si>
  <si>
    <t>Подпрограмма 4</t>
  </si>
  <si>
    <t xml:space="preserve"> "Повышение эффективности государственной поддержки социально ориентированных некоммерческих организаций"</t>
  </si>
  <si>
    <t>Основное мероприятие 4.1</t>
  </si>
  <si>
    <t>Мероприятия по повышению эффективности</t>
  </si>
  <si>
    <t xml:space="preserve">Мероприятия  по поддержке социально ориентированных некоммерческих организаций </t>
  </si>
  <si>
    <t xml:space="preserve">Подпрограмма 5 </t>
  </si>
  <si>
    <t xml:space="preserve"> "Доступная среда"</t>
  </si>
  <si>
    <t>Основное мероприятие 5.1</t>
  </si>
  <si>
    <t>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</si>
  <si>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Подпрограмма 6</t>
  </si>
  <si>
    <t>Обеспечение реализации муниципальной программы</t>
  </si>
  <si>
    <t>Основное мероприятие 6.1</t>
  </si>
  <si>
    <t xml:space="preserve"> Организация предоставления отдельных мер социальной защиты населения
</t>
  </si>
  <si>
    <t>Основное мероприятие 6.2</t>
  </si>
  <si>
    <t xml:space="preserve"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
</t>
  </si>
  <si>
    <t>Основное мероприятие 6.3</t>
  </si>
  <si>
    <t>Основное мероприятие 6.4</t>
  </si>
  <si>
    <t xml:space="preserve">Организация предоставления ежемесячных денежных компенсаций расходов по оплате жилищно-коммунальных услуг
</t>
  </si>
  <si>
    <t>Основное мероприятие 6.5</t>
  </si>
  <si>
    <t xml:space="preserve">Организация предоставления социального пособия на погребение
</t>
  </si>
  <si>
    <t>Осуществление мер соц. защиты отдельн. категор. работников учреждений, занятых в секиоре соц. обслуж., проживающих(или) работающих в сельской местности</t>
  </si>
  <si>
    <t>Таблица 1</t>
  </si>
  <si>
    <t>Итого          на II этапе                   (2021-                                      2025 годы)</t>
  </si>
  <si>
    <t>Шебекинского городского округа</t>
  </si>
  <si>
    <t>бюджет Шебекинского городского округа</t>
  </si>
  <si>
    <t>Таблица 2</t>
  </si>
  <si>
    <t xml:space="preserve">Социальное обеспечение и иные выплаты населению </t>
  </si>
  <si>
    <t xml:space="preserve">Осуществление предоставления отдельных мер социальной защиты населения в рамках подпрограммы "Обеспечение реализации муниципальной программы"
</t>
  </si>
  <si>
    <t>Основное мероприятие 6.6</t>
  </si>
  <si>
    <t>Резервный фонд администрации района на оказание адресной поддержки граждан</t>
  </si>
  <si>
    <t>Расходы на выплату персоналу в целях обеспечения выполнения функций государственными органами за счет средств местного бюджета</t>
  </si>
  <si>
    <t xml:space="preserve"> "Социальная поддержка семьи и детей"</t>
  </si>
  <si>
    <t>Выплата "Почетный гражданин Шебекинского городского округа"</t>
  </si>
  <si>
    <t>Выплата отдельных видов государственных пособий лицам, не подлежащим обязательному социальному страхованию на случай временной нетрудоспособности и в связи с материнством, а также лицам уволенным в связи с ликвидацией организации</t>
  </si>
  <si>
    <r>
      <t xml:space="preserve">областной бюджет </t>
    </r>
    <r>
      <rPr>
        <i/>
        <sz val="10"/>
        <color indexed="8"/>
        <rFont val="Times New Roman"/>
        <family val="1"/>
      </rPr>
      <t>(администрация)</t>
    </r>
  </si>
  <si>
    <t xml:space="preserve">Осуществление предоставления отдельных мер социальной защиты населения
</t>
  </si>
  <si>
    <t>Осуществление деятельности по опеке и попечительству в отношении совершеннолетних лиц и лиц из числа детей-сирот и детей, оставшихся без попечения родителей</t>
  </si>
  <si>
    <t xml:space="preserve">Осуществление деятельности по опеке и попечительству в отношении несовершеннолетних лиц и лиц из числа детей-сирот и детей, оставшихся без попечения родителей 
</t>
  </si>
  <si>
    <t>Закупка товаров, работ и услуг для государственных (муниципальных) нужд и в сфере коммуникационных технологий</t>
  </si>
  <si>
    <r>
      <t xml:space="preserve">Ресурсное обеспечение и прогнозная (справочная) оценка расходов на реализацию основных мероприятий  муниципальной программы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Социальная поддержка граждан Шебекинского городского округа</t>
    </r>
    <r>
      <rPr>
        <b/>
        <sz val="10"/>
        <color indexed="8"/>
        <rFont val="Calibri"/>
        <family val="2"/>
      </rPr>
      <t>»</t>
    </r>
    <r>
      <rPr>
        <b/>
        <sz val="10"/>
        <color indexed="8"/>
        <rFont val="Times New Roman"/>
        <family val="1"/>
      </rPr>
      <t xml:space="preserve">  из различных источников финансирования на I этапе реализации</t>
    </r>
  </si>
  <si>
    <r>
      <t xml:space="preserve">Ресурсное обеспечение и прогнозная (справочная) оценка расходов на реализацию основных мероприятий муниципальной программы </t>
    </r>
    <r>
      <rPr>
        <b/>
        <sz val="10"/>
        <color indexed="8"/>
        <rFont val="Calibri"/>
        <family val="2"/>
      </rPr>
      <t>«</t>
    </r>
    <r>
      <rPr>
        <b/>
        <sz val="10"/>
        <color indexed="8"/>
        <rFont val="Times New Roman"/>
        <family val="1"/>
      </rPr>
      <t>Социальная поддержка граждан Шебекинского городского округа</t>
    </r>
    <r>
      <rPr>
        <b/>
        <sz val="10"/>
        <color indexed="8"/>
        <rFont val="Calibri"/>
        <family val="2"/>
      </rPr>
      <t>»</t>
    </r>
    <r>
      <rPr>
        <b/>
        <sz val="10"/>
        <color indexed="8"/>
        <rFont val="Times New Roman"/>
        <family val="1"/>
      </rPr>
      <t xml:space="preserve">  из различных источников финансирования на II  этапе реализации</t>
    </r>
  </si>
  <si>
    <t>Приложение № 3</t>
  </si>
  <si>
    <t>к постановлению администрации</t>
  </si>
  <si>
    <t xml:space="preserve">Социальная поддержка детей-сирот и детей, оставшихся без попечения родителей, в части работ по ремонту жилых помещений </t>
  </si>
  <si>
    <t>Субвенции на 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</si>
  <si>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Субвенции бюджетам на осуществление ежемесячных выплат на детей в возрасте от трех до семи лет включительно</t>
  </si>
  <si>
    <t>«Социальная поддержка граждан Шебекинского городского округа»</t>
  </si>
  <si>
    <r>
      <t xml:space="preserve">Обеспечение равной доступности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РФ и субъектов  </t>
    </r>
    <r>
      <rPr>
        <i/>
        <sz val="10"/>
        <color indexed="8"/>
        <rFont val="Times New Roman"/>
        <family val="1"/>
      </rPr>
      <t>(</t>
    </r>
    <r>
      <rPr>
        <b/>
        <i/>
        <sz val="10"/>
        <color indexed="8"/>
        <rFont val="Times New Roman"/>
        <family val="1"/>
      </rPr>
      <t>Администрация</t>
    </r>
    <r>
      <rPr>
        <i/>
        <sz val="10"/>
        <color indexed="8"/>
        <rFont val="Times New Roman"/>
        <family val="1"/>
      </rPr>
      <t>)</t>
    </r>
  </si>
  <si>
    <r>
      <t xml:space="preserve">Обеспечение равной доступности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РФ и субъектов </t>
    </r>
    <r>
      <rPr>
        <i/>
        <sz val="10"/>
        <color indexed="8"/>
        <rFont val="Times New Roman"/>
        <family val="1"/>
      </rPr>
      <t xml:space="preserve"> (</t>
    </r>
    <r>
      <rPr>
        <b/>
        <i/>
        <sz val="10"/>
        <color indexed="8"/>
        <rFont val="Times New Roman"/>
        <family val="1"/>
      </rPr>
      <t>Администрация</t>
    </r>
    <r>
      <rPr>
        <i/>
        <sz val="10"/>
        <color indexed="8"/>
        <rFont val="Times New Roman"/>
        <family val="1"/>
      </rPr>
      <t>)</t>
    </r>
  </si>
  <si>
    <t>Осуществление мер соц. защиты отдельн. категор. работников учреждений, занятых в секторе соц. обслуж., проживающих(или) работающих в сельской местности</t>
  </si>
  <si>
    <r>
      <t xml:space="preserve">Осуществление мер соц. защиты и многодетных семей </t>
    </r>
    <r>
      <rPr>
        <i/>
        <sz val="10"/>
        <color indexed="8"/>
        <rFont val="Times New Roman"/>
        <family val="1"/>
      </rPr>
      <t>(</t>
    </r>
    <r>
      <rPr>
        <b/>
        <i/>
        <sz val="10"/>
        <color indexed="8"/>
        <rFont val="Times New Roman"/>
        <family val="1"/>
      </rPr>
      <t>Образование</t>
    </r>
    <r>
      <rPr>
        <i/>
        <sz val="10"/>
        <color indexed="8"/>
        <rFont val="Times New Roman"/>
        <family val="1"/>
      </rPr>
      <t>)</t>
    </r>
  </si>
  <si>
    <r>
      <t xml:space="preserve">Осуществление мер соц. защиты и многодетных семей </t>
    </r>
    <r>
      <rPr>
        <i/>
        <sz val="10"/>
        <color indexed="8"/>
        <rFont val="Times New Roman"/>
        <family val="1"/>
      </rPr>
      <t>(</t>
    </r>
    <r>
      <rPr>
        <b/>
        <i/>
        <sz val="10"/>
        <color indexed="8"/>
        <rFont val="Times New Roman"/>
        <family val="1"/>
      </rPr>
      <t>УСЗН</t>
    </r>
    <r>
      <rPr>
        <i/>
        <sz val="10"/>
        <color indexed="8"/>
        <rFont val="Times New Roman"/>
        <family val="1"/>
      </rPr>
      <t>)</t>
    </r>
  </si>
  <si>
    <t xml:space="preserve">Ежемесячная денежная выплата назнач. в случае рожд 3 реб или послед детей до достиж ребенка возраста 3-х лет за счет субв. </t>
  </si>
  <si>
    <t xml:space="preserve">Социальная поддержка детей-сирот и детей, оставшихся без попечения родителей, в части оплаты за содержание жилых помещений закрепленными за детьми-сиротами </t>
  </si>
  <si>
    <t>Основное мероприятие 3.4.</t>
  </si>
  <si>
    <t>Постинтернатное сопровождение детей сирот, детей, оставшихся без попечения родителей, лиц из их числа</t>
  </si>
  <si>
    <t>от ___ _______2021 года № ____</t>
  </si>
  <si>
    <r>
      <t xml:space="preserve">Осуществление мер соц. защиты и многодетных семей </t>
    </r>
    <r>
      <rPr>
        <b/>
        <i/>
        <sz val="10"/>
        <color indexed="8"/>
        <rFont val="Times New Roman"/>
        <family val="1"/>
      </rPr>
      <t>(УСЗН)</t>
    </r>
  </si>
  <si>
    <r>
      <t xml:space="preserve">Осуществление мер соц. защиты и многодетных семей </t>
    </r>
    <r>
      <rPr>
        <b/>
        <i/>
        <sz val="10"/>
        <color indexed="8"/>
        <rFont val="Times New Roman"/>
        <family val="1"/>
      </rPr>
      <t>(Образование)</t>
    </r>
  </si>
  <si>
    <r>
      <t xml:space="preserve">областной бюджет </t>
    </r>
    <r>
      <rPr>
        <b/>
        <i/>
        <sz val="10"/>
        <color indexed="8"/>
        <rFont val="Times New Roman"/>
        <family val="1"/>
      </rPr>
      <t>(администрация)</t>
    </r>
  </si>
  <si>
    <t>Осуществление деятельности в части работ по ремонту жилых помещений, в которых дети-сироты и дети, оставшиеся без попечения родителей,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</t>
  </si>
  <si>
    <r>
      <t xml:space="preserve">областной бюджет </t>
    </r>
    <r>
      <rPr>
        <b/>
        <i/>
        <sz val="9"/>
        <color indexed="8"/>
        <rFont val="Times New Roman"/>
        <family val="1"/>
      </rPr>
      <t>(администрация)</t>
    </r>
  </si>
  <si>
    <r>
      <t xml:space="preserve">областной бюджет </t>
    </r>
    <r>
      <rPr>
        <b/>
        <i/>
        <sz val="10"/>
        <color indexed="8"/>
        <rFont val="Times New Roman"/>
        <family val="1"/>
      </rPr>
      <t>(УСЗН)</t>
    </r>
  </si>
  <si>
    <r>
      <t xml:space="preserve">Субсидия на обеспечение доступности приоритетных объектов и услуг в приоритетных сферах жизнедеятельности инвалидов и других маломобильных групп населения </t>
    </r>
    <r>
      <rPr>
        <b/>
        <i/>
        <sz val="10"/>
        <rFont val="Times New Roman"/>
        <family val="1"/>
      </rPr>
      <t>(Спорт)</t>
    </r>
  </si>
  <si>
    <r>
      <t>Субсидия на обеспечение доступности и приоритетных объектов и услуг в приоритетных сферах жизнедеятельности инвалидов и других маломобильных групп населения учрежд.</t>
    </r>
    <r>
      <rPr>
        <b/>
        <sz val="9"/>
        <rFont val="Times New Roman"/>
        <family val="1"/>
      </rPr>
      <t>культуры</t>
    </r>
  </si>
  <si>
    <r>
      <t>Субсидия на обеспечение доступности приоритетных объектов и услуг в приоритетных сферах жизнедеятельности инвалидов и других маломобильных групп населения</t>
    </r>
    <r>
      <rPr>
        <i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(Спорт)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</si>
</sst>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Calibri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0" fontId="54" fillId="33" borderId="0" xfId="0" applyFont="1" applyFill="1" applyAlignment="1">
      <alignment horizontal="center" vertical="center"/>
    </xf>
    <xf numFmtId="1" fontId="54" fillId="33" borderId="10" xfId="0" applyNumberFormat="1" applyFont="1" applyFill="1" applyBorder="1" applyAlignment="1">
      <alignment horizontal="center" vertical="center" wrapText="1"/>
    </xf>
    <xf numFmtId="3" fontId="55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 wrapText="1"/>
    </xf>
    <xf numFmtId="0" fontId="6" fillId="33" borderId="11" xfId="42" applyFont="1" applyFill="1" applyBorder="1" applyAlignment="1" applyProtection="1">
      <alignment vertical="top" wrapText="1"/>
      <protection/>
    </xf>
    <xf numFmtId="0" fontId="6" fillId="33" borderId="12" xfId="42" applyFont="1" applyFill="1" applyBorder="1" applyAlignment="1" applyProtection="1">
      <alignment vertical="top" wrapText="1"/>
      <protection/>
    </xf>
    <xf numFmtId="0" fontId="53" fillId="33" borderId="0" xfId="0" applyFont="1" applyFill="1" applyBorder="1" applyAlignment="1">
      <alignment/>
    </xf>
    <xf numFmtId="175" fontId="54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175" fontId="54" fillId="33" borderId="13" xfId="0" applyNumberFormat="1" applyFont="1" applyFill="1" applyBorder="1" applyAlignment="1">
      <alignment horizontal="center" vertical="center"/>
    </xf>
    <xf numFmtId="1" fontId="54" fillId="33" borderId="13" xfId="0" applyNumberFormat="1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center" wrapText="1"/>
    </xf>
    <xf numFmtId="173" fontId="54" fillId="33" borderId="10" xfId="0" applyNumberFormat="1" applyFont="1" applyFill="1" applyBorder="1" applyAlignment="1">
      <alignment horizontal="center" vertical="center"/>
    </xf>
    <xf numFmtId="1" fontId="54" fillId="33" borderId="0" xfId="0" applyNumberFormat="1" applyFont="1" applyFill="1" applyBorder="1" applyAlignment="1">
      <alignment horizontal="right"/>
    </xf>
    <xf numFmtId="1" fontId="54" fillId="33" borderId="0" xfId="0" applyNumberFormat="1" applyFont="1" applyFill="1" applyBorder="1" applyAlignment="1">
      <alignment vertical="top" wrapText="1"/>
    </xf>
    <xf numFmtId="1" fontId="53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1" fontId="54" fillId="33" borderId="0" xfId="0" applyNumberFormat="1" applyFont="1" applyFill="1" applyAlignment="1">
      <alignment horizontal="right"/>
    </xf>
    <xf numFmtId="1" fontId="0" fillId="33" borderId="0" xfId="0" applyNumberFormat="1" applyFill="1" applyBorder="1" applyAlignment="1">
      <alignment vertical="top" wrapText="1"/>
    </xf>
    <xf numFmtId="1" fontId="55" fillId="33" borderId="0" xfId="0" applyNumberFormat="1" applyFont="1" applyFill="1" applyBorder="1" applyAlignment="1">
      <alignment vertical="top" wrapText="1"/>
    </xf>
    <xf numFmtId="1" fontId="55" fillId="33" borderId="0" xfId="0" applyNumberFormat="1" applyFont="1" applyFill="1" applyAlignment="1">
      <alignment/>
    </xf>
    <xf numFmtId="0" fontId="6" fillId="33" borderId="14" xfId="42" applyFont="1" applyFill="1" applyBorder="1" applyAlignment="1" applyProtection="1">
      <alignment vertical="top" wrapText="1"/>
      <protection/>
    </xf>
    <xf numFmtId="0" fontId="3" fillId="33" borderId="12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173" fontId="55" fillId="33" borderId="10" xfId="0" applyNumberFormat="1" applyFont="1" applyFill="1" applyBorder="1" applyAlignment="1">
      <alignment horizontal="center" vertical="center" wrapText="1"/>
    </xf>
    <xf numFmtId="173" fontId="54" fillId="33" borderId="10" xfId="0" applyNumberFormat="1" applyFont="1" applyFill="1" applyBorder="1" applyAlignment="1">
      <alignment horizontal="center" vertical="center" wrapText="1"/>
    </xf>
    <xf numFmtId="173" fontId="5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74" fontId="54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wrapText="1"/>
    </xf>
    <xf numFmtId="0" fontId="5" fillId="33" borderId="12" xfId="42" applyFont="1" applyFill="1" applyBorder="1" applyAlignment="1" applyProtection="1">
      <alignment vertical="top" wrapText="1"/>
      <protection/>
    </xf>
    <xf numFmtId="0" fontId="5" fillId="33" borderId="14" xfId="42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>
      <alignment vertical="center" wrapText="1"/>
    </xf>
    <xf numFmtId="0" fontId="53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1" xfId="42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1" fontId="54" fillId="33" borderId="0" xfId="0" applyNumberFormat="1" applyFont="1" applyFill="1" applyAlignment="1">
      <alignment horizontal="center"/>
    </xf>
    <xf numFmtId="1" fontId="54" fillId="33" borderId="0" xfId="0" applyNumberFormat="1" applyFont="1" applyFill="1" applyBorder="1" applyAlignment="1">
      <alignment horizontal="center"/>
    </xf>
    <xf numFmtId="1" fontId="55" fillId="33" borderId="0" xfId="0" applyNumberFormat="1" applyFont="1" applyFill="1" applyAlignment="1">
      <alignment/>
    </xf>
    <xf numFmtId="0" fontId="54" fillId="33" borderId="0" xfId="0" applyFont="1" applyFill="1" applyBorder="1" applyAlignment="1">
      <alignment horizontal="right"/>
    </xf>
    <xf numFmtId="0" fontId="6" fillId="33" borderId="12" xfId="42" applyFont="1" applyFill="1" applyBorder="1" applyAlignment="1" applyProtection="1">
      <alignment horizontal="center" vertical="top" wrapText="1"/>
      <protection/>
    </xf>
    <xf numFmtId="0" fontId="11" fillId="33" borderId="14" xfId="0" applyFont="1" applyFill="1" applyBorder="1" applyAlignment="1">
      <alignment horizontal="left" vertical="top" wrapText="1"/>
    </xf>
    <xf numFmtId="173" fontId="55" fillId="33" borderId="14" xfId="0" applyNumberFormat="1" applyFont="1" applyFill="1" applyBorder="1" applyAlignment="1">
      <alignment horizontal="center" vertical="center" wrapText="1"/>
    </xf>
    <xf numFmtId="173" fontId="54" fillId="33" borderId="14" xfId="0" applyNumberFormat="1" applyFont="1" applyFill="1" applyBorder="1" applyAlignment="1">
      <alignment horizontal="center" vertical="center"/>
    </xf>
    <xf numFmtId="3" fontId="57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righ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4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55" fillId="33" borderId="10" xfId="0" applyNumberFormat="1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vertical="top" wrapText="1"/>
    </xf>
    <xf numFmtId="0" fontId="13" fillId="33" borderId="11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left" vertical="center" wrapText="1"/>
    </xf>
    <xf numFmtId="0" fontId="5" fillId="33" borderId="11" xfId="42" applyFont="1" applyFill="1" applyBorder="1" applyAlignment="1" applyProtection="1">
      <alignment horizontal="center" vertical="top" wrapText="1"/>
      <protection/>
    </xf>
    <xf numFmtId="0" fontId="5" fillId="33" borderId="14" xfId="42" applyFont="1" applyFill="1" applyBorder="1" applyAlignment="1" applyProtection="1">
      <alignment horizontal="center" vertical="top" wrapText="1"/>
      <protection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2" xfId="42" applyFont="1" applyFill="1" applyBorder="1" applyAlignment="1" applyProtection="1">
      <alignment horizontal="center" vertical="top" wrapText="1"/>
      <protection/>
    </xf>
    <xf numFmtId="0" fontId="55" fillId="33" borderId="12" xfId="0" applyFont="1" applyFill="1" applyBorder="1" applyAlignment="1">
      <alignment horizontal="center" vertical="center" wrapText="1"/>
    </xf>
    <xf numFmtId="1" fontId="54" fillId="33" borderId="0" xfId="0" applyNumberFormat="1" applyFont="1" applyFill="1" applyAlignment="1">
      <alignment horizontal="center"/>
    </xf>
    <xf numFmtId="1" fontId="54" fillId="33" borderId="0" xfId="0" applyNumberFormat="1" applyFont="1" applyFill="1" applyBorder="1" applyAlignment="1">
      <alignment horizontal="center"/>
    </xf>
    <xf numFmtId="1" fontId="55" fillId="33" borderId="0" xfId="0" applyNumberFormat="1" applyFont="1" applyFill="1" applyAlignment="1">
      <alignment/>
    </xf>
    <xf numFmtId="0" fontId="54" fillId="33" borderId="0" xfId="0" applyFont="1" applyFill="1" applyAlignment="1">
      <alignment horizontal="center"/>
    </xf>
    <xf numFmtId="0" fontId="54" fillId="33" borderId="0" xfId="0" applyFont="1" applyFill="1" applyBorder="1" applyAlignment="1">
      <alignment horizontal="right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right"/>
    </xf>
    <xf numFmtId="0" fontId="54" fillId="33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4" xfId="0" applyFont="1" applyFill="1" applyBorder="1" applyAlignment="1">
      <alignment horizontal="left" vertical="top" wrapText="1"/>
    </xf>
    <xf numFmtId="0" fontId="6" fillId="33" borderId="11" xfId="42" applyFont="1" applyFill="1" applyBorder="1" applyAlignment="1" applyProtection="1">
      <alignment horizontal="center" vertical="top" wrapText="1"/>
      <protection/>
    </xf>
    <xf numFmtId="0" fontId="6" fillId="33" borderId="12" xfId="42" applyFont="1" applyFill="1" applyBorder="1" applyAlignment="1" applyProtection="1">
      <alignment horizontal="center" vertical="top" wrapText="1"/>
      <protection/>
    </xf>
    <xf numFmtId="0" fontId="6" fillId="33" borderId="14" xfId="42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1"/>
  <sheetViews>
    <sheetView tabSelected="1" view="pageBreakPreview" zoomScale="112" zoomScaleSheetLayoutView="112" zoomScalePageLayoutView="75" workbookViewId="0" topLeftCell="M66">
      <selection activeCell="Q68" sqref="Q68:U68"/>
    </sheetView>
  </sheetViews>
  <sheetFormatPr defaultColWidth="9.140625" defaultRowHeight="15"/>
  <cols>
    <col min="1" max="1" width="16.28125" style="2" customWidth="1"/>
    <col min="2" max="2" width="18.140625" style="2" customWidth="1"/>
    <col min="3" max="3" width="15.28125" style="2" customWidth="1"/>
    <col min="4" max="4" width="11.140625" style="2" customWidth="1"/>
    <col min="5" max="5" width="8.57421875" style="23" customWidth="1"/>
    <col min="6" max="6" width="10.28125" style="23" customWidth="1"/>
    <col min="7" max="7" width="8.8515625" style="23" customWidth="1"/>
    <col min="8" max="8" width="8.57421875" style="23" customWidth="1"/>
    <col min="9" max="9" width="10.140625" style="23" customWidth="1"/>
    <col min="10" max="11" width="8.28125" style="23" customWidth="1"/>
    <col min="12" max="12" width="12.00390625" style="16" customWidth="1"/>
    <col min="13" max="13" width="10.421875" style="9" customWidth="1"/>
    <col min="14" max="14" width="16.28125" style="1" customWidth="1"/>
    <col min="15" max="15" width="21.28125" style="1" customWidth="1"/>
    <col min="16" max="16" width="16.57421875" style="1" customWidth="1"/>
    <col min="17" max="17" width="13.00390625" style="24" customWidth="1"/>
    <col min="18" max="18" width="11.421875" style="24" customWidth="1"/>
    <col min="19" max="19" width="11.8515625" style="24" customWidth="1"/>
    <col min="20" max="21" width="11.00390625" style="24" customWidth="1"/>
    <col min="22" max="22" width="12.00390625" style="1" customWidth="1"/>
    <col min="23" max="16384" width="9.140625" style="1" customWidth="1"/>
  </cols>
  <sheetData>
    <row r="1" spans="1:22" ht="14.25">
      <c r="A1" s="3"/>
      <c r="F1" s="25"/>
      <c r="G1" s="25"/>
      <c r="H1" s="25"/>
      <c r="I1" s="25"/>
      <c r="J1" s="21"/>
      <c r="K1" s="21"/>
      <c r="L1" s="9"/>
      <c r="N1" s="3"/>
      <c r="O1" s="2"/>
      <c r="P1" s="2"/>
      <c r="Q1" s="23"/>
      <c r="R1" s="64"/>
      <c r="S1" s="64"/>
      <c r="T1" s="64"/>
      <c r="U1" s="64"/>
      <c r="V1" s="2"/>
    </row>
    <row r="2" spans="1:22" ht="14.25">
      <c r="A2" s="3"/>
      <c r="F2" s="25"/>
      <c r="G2" s="25"/>
      <c r="H2" s="25"/>
      <c r="I2" s="25"/>
      <c r="J2" s="124" t="s">
        <v>138</v>
      </c>
      <c r="K2" s="124"/>
      <c r="L2" s="124"/>
      <c r="N2" s="3"/>
      <c r="O2" s="2"/>
      <c r="P2" s="2"/>
      <c r="Q2" s="23"/>
      <c r="R2" s="64"/>
      <c r="S2" s="64"/>
      <c r="T2" s="64"/>
      <c r="U2" s="64"/>
      <c r="V2" s="2"/>
    </row>
    <row r="3" spans="1:22" ht="15" customHeight="1">
      <c r="A3" s="3" t="s">
        <v>48</v>
      </c>
      <c r="F3" s="22"/>
      <c r="G3" s="22"/>
      <c r="H3" s="22"/>
      <c r="I3" s="22"/>
      <c r="J3" s="124"/>
      <c r="K3" s="124"/>
      <c r="L3" s="124"/>
      <c r="N3" s="3" t="s">
        <v>48</v>
      </c>
      <c r="O3" s="2"/>
      <c r="P3" s="2"/>
      <c r="Q3" s="23"/>
      <c r="R3" s="115"/>
      <c r="S3" s="115"/>
      <c r="T3" s="115"/>
      <c r="U3" s="115"/>
      <c r="V3" s="2"/>
    </row>
    <row r="4" spans="1:22" ht="15.75" customHeight="1">
      <c r="A4" s="3" t="s">
        <v>49</v>
      </c>
      <c r="F4" s="26"/>
      <c r="G4" s="26"/>
      <c r="H4" s="26"/>
      <c r="I4" s="85" t="s">
        <v>139</v>
      </c>
      <c r="J4" s="85"/>
      <c r="K4" s="85"/>
      <c r="L4" s="85"/>
      <c r="N4" s="3" t="s">
        <v>49</v>
      </c>
      <c r="O4" s="2"/>
      <c r="P4" s="2"/>
      <c r="Q4" s="118"/>
      <c r="R4" s="118"/>
      <c r="S4" s="118"/>
      <c r="T4" s="118"/>
      <c r="U4" s="118"/>
      <c r="V4" s="118"/>
    </row>
    <row r="5" spans="1:22" ht="16.5" customHeight="1">
      <c r="A5" s="3" t="s">
        <v>50</v>
      </c>
      <c r="F5" s="26"/>
      <c r="G5" s="26"/>
      <c r="H5" s="26"/>
      <c r="I5" s="85" t="s">
        <v>120</v>
      </c>
      <c r="J5" s="85"/>
      <c r="K5" s="85"/>
      <c r="L5" s="85"/>
      <c r="N5" s="3" t="s">
        <v>50</v>
      </c>
      <c r="O5" s="2"/>
      <c r="P5" s="2"/>
      <c r="Q5" s="23"/>
      <c r="R5" s="23"/>
      <c r="S5" s="116" t="s">
        <v>69</v>
      </c>
      <c r="T5" s="117"/>
      <c r="U5" s="117"/>
      <c r="V5" s="2"/>
    </row>
    <row r="6" spans="1:22" ht="26.25" customHeight="1">
      <c r="A6" s="3"/>
      <c r="F6" s="26"/>
      <c r="G6" s="26"/>
      <c r="H6" s="26"/>
      <c r="I6" s="27"/>
      <c r="J6" s="120" t="s">
        <v>153</v>
      </c>
      <c r="K6" s="120"/>
      <c r="L6" s="120"/>
      <c r="N6" s="3"/>
      <c r="O6" s="2"/>
      <c r="P6" s="2"/>
      <c r="Q6" s="23"/>
      <c r="R6" s="23"/>
      <c r="S6" s="65"/>
      <c r="T6" s="66"/>
      <c r="U6" s="66"/>
      <c r="V6" s="2"/>
    </row>
    <row r="7" spans="1:22" ht="26.25" customHeight="1">
      <c r="A7" s="3"/>
      <c r="F7" s="26"/>
      <c r="G7" s="26"/>
      <c r="H7" s="26"/>
      <c r="I7" s="27"/>
      <c r="J7" s="121"/>
      <c r="K7" s="121"/>
      <c r="L7" s="121"/>
      <c r="N7" s="3"/>
      <c r="O7" s="2"/>
      <c r="P7" s="2"/>
      <c r="Q7" s="23"/>
      <c r="R7" s="23"/>
      <c r="S7" s="65"/>
      <c r="T7" s="66"/>
      <c r="U7" s="66"/>
      <c r="V7" s="2"/>
    </row>
    <row r="8" spans="1:22" ht="20.25" customHeight="1">
      <c r="A8" s="3"/>
      <c r="I8" s="28"/>
      <c r="J8" s="119" t="s">
        <v>118</v>
      </c>
      <c r="K8" s="119"/>
      <c r="L8" s="119"/>
      <c r="N8" s="3"/>
      <c r="O8" s="2"/>
      <c r="P8" s="2"/>
      <c r="Q8" s="23"/>
      <c r="R8" s="23"/>
      <c r="S8" s="23"/>
      <c r="T8" s="23"/>
      <c r="U8" s="123" t="s">
        <v>122</v>
      </c>
      <c r="V8" s="123"/>
    </row>
    <row r="9" spans="1:22" ht="20.25" customHeight="1">
      <c r="A9" s="3"/>
      <c r="J9" s="21"/>
      <c r="K9" s="21"/>
      <c r="L9" s="67"/>
      <c r="N9" s="3"/>
      <c r="O9" s="2"/>
      <c r="P9" s="2"/>
      <c r="Q9" s="23"/>
      <c r="R9" s="23"/>
      <c r="S9" s="23"/>
      <c r="T9" s="23"/>
      <c r="U9" s="23"/>
      <c r="V9" s="2"/>
    </row>
    <row r="10" spans="1:22" ht="43.5" customHeight="1">
      <c r="A10" s="73" t="s">
        <v>136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11"/>
      <c r="N10" s="73" t="s">
        <v>137</v>
      </c>
      <c r="O10" s="74"/>
      <c r="P10" s="74"/>
      <c r="Q10" s="74"/>
      <c r="R10" s="74"/>
      <c r="S10" s="74"/>
      <c r="T10" s="74"/>
      <c r="U10" s="74"/>
      <c r="V10" s="74"/>
    </row>
    <row r="11" spans="1:22" ht="6" customHeight="1" hidden="1">
      <c r="A11" s="3"/>
      <c r="N11" s="3"/>
      <c r="O11" s="2"/>
      <c r="P11" s="2"/>
      <c r="Q11" s="23"/>
      <c r="R11" s="23"/>
      <c r="S11" s="23"/>
      <c r="T11" s="23"/>
      <c r="U11" s="23"/>
      <c r="V11" s="2"/>
    </row>
    <row r="12" spans="1:22" ht="31.5" customHeight="1">
      <c r="A12" s="83" t="s">
        <v>36</v>
      </c>
      <c r="B12" s="75" t="s">
        <v>71</v>
      </c>
      <c r="C12" s="75" t="s">
        <v>70</v>
      </c>
      <c r="D12" s="75" t="s">
        <v>75</v>
      </c>
      <c r="E12" s="92" t="s">
        <v>72</v>
      </c>
      <c r="F12" s="93"/>
      <c r="G12" s="93"/>
      <c r="H12" s="93"/>
      <c r="I12" s="93"/>
      <c r="J12" s="93"/>
      <c r="K12" s="93"/>
      <c r="L12" s="75" t="s">
        <v>73</v>
      </c>
      <c r="M12" s="12"/>
      <c r="N12" s="83" t="s">
        <v>36</v>
      </c>
      <c r="O12" s="75" t="s">
        <v>71</v>
      </c>
      <c r="P12" s="75" t="s">
        <v>70</v>
      </c>
      <c r="Q12" s="92" t="s">
        <v>72</v>
      </c>
      <c r="R12" s="93"/>
      <c r="S12" s="93"/>
      <c r="T12" s="93"/>
      <c r="U12" s="93"/>
      <c r="V12" s="75" t="s">
        <v>119</v>
      </c>
    </row>
    <row r="13" spans="1:22" ht="60" customHeight="1">
      <c r="A13" s="83"/>
      <c r="B13" s="75"/>
      <c r="C13" s="75"/>
      <c r="D13" s="76"/>
      <c r="E13" s="59">
        <v>2014</v>
      </c>
      <c r="F13" s="59">
        <v>2015</v>
      </c>
      <c r="G13" s="59">
        <v>2016</v>
      </c>
      <c r="H13" s="59">
        <v>2017</v>
      </c>
      <c r="I13" s="59">
        <v>2018</v>
      </c>
      <c r="J13" s="59">
        <v>2019</v>
      </c>
      <c r="K13" s="59">
        <v>2020</v>
      </c>
      <c r="L13" s="76"/>
      <c r="M13" s="13"/>
      <c r="N13" s="83"/>
      <c r="O13" s="75"/>
      <c r="P13" s="75"/>
      <c r="Q13" s="59">
        <v>2021</v>
      </c>
      <c r="R13" s="59">
        <v>2022</v>
      </c>
      <c r="S13" s="59">
        <v>2023</v>
      </c>
      <c r="T13" s="59">
        <v>2024</v>
      </c>
      <c r="U13" s="59">
        <v>2025</v>
      </c>
      <c r="V13" s="76"/>
    </row>
    <row r="14" spans="1:22" ht="14.25">
      <c r="A14" s="51">
        <v>1</v>
      </c>
      <c r="B14" s="51">
        <v>2</v>
      </c>
      <c r="C14" s="51">
        <v>3</v>
      </c>
      <c r="D14" s="51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33">
        <v>11</v>
      </c>
      <c r="L14" s="51">
        <v>12</v>
      </c>
      <c r="M14" s="13"/>
      <c r="N14" s="51">
        <v>1</v>
      </c>
      <c r="O14" s="51">
        <v>2</v>
      </c>
      <c r="P14" s="51">
        <v>3</v>
      </c>
      <c r="Q14" s="60">
        <v>4</v>
      </c>
      <c r="R14" s="60">
        <v>5</v>
      </c>
      <c r="S14" s="60">
        <v>6</v>
      </c>
      <c r="T14" s="60">
        <v>7</v>
      </c>
      <c r="U14" s="60">
        <v>8</v>
      </c>
      <c r="V14" s="51">
        <v>9</v>
      </c>
    </row>
    <row r="15" spans="1:22" ht="24.75" customHeight="1">
      <c r="A15" s="83" t="s">
        <v>37</v>
      </c>
      <c r="B15" s="77" t="s">
        <v>143</v>
      </c>
      <c r="C15" s="56" t="s">
        <v>0</v>
      </c>
      <c r="D15" s="37">
        <f>L15+V15</f>
        <v>6320052.699999999</v>
      </c>
      <c r="E15" s="4">
        <f aca="true" t="shared" si="0" ref="E15:L15">E16+E17+E18+E19</f>
        <v>402105</v>
      </c>
      <c r="F15" s="4">
        <f t="shared" si="0"/>
        <v>403488</v>
      </c>
      <c r="G15" s="4">
        <f t="shared" si="0"/>
        <v>423567</v>
      </c>
      <c r="H15" s="4">
        <f t="shared" si="0"/>
        <v>445000</v>
      </c>
      <c r="I15" s="4">
        <f t="shared" si="0"/>
        <v>453002</v>
      </c>
      <c r="J15" s="4">
        <f t="shared" si="0"/>
        <v>448790</v>
      </c>
      <c r="K15" s="34">
        <f t="shared" si="0"/>
        <v>581593.1</v>
      </c>
      <c r="L15" s="34">
        <f t="shared" si="0"/>
        <v>3157545.1</v>
      </c>
      <c r="M15" s="14"/>
      <c r="N15" s="83" t="s">
        <v>37</v>
      </c>
      <c r="O15" s="77" t="s">
        <v>74</v>
      </c>
      <c r="P15" s="56" t="s">
        <v>38</v>
      </c>
      <c r="Q15" s="34">
        <f>Q16+Q17+Q18+Q19</f>
        <v>609717.8</v>
      </c>
      <c r="R15" s="34">
        <f>R16+R17+R18+R19</f>
        <v>630954.7</v>
      </c>
      <c r="S15" s="34">
        <f>S16+S17+S18+S19</f>
        <v>640611.7</v>
      </c>
      <c r="T15" s="34">
        <f>T16+T17+T18+T19</f>
        <v>640611.7</v>
      </c>
      <c r="U15" s="34">
        <f>U16+U17+U18+U19</f>
        <v>640611.7</v>
      </c>
      <c r="V15" s="20">
        <f>Q15+R15+S15+T15+U15</f>
        <v>3162507.5999999996</v>
      </c>
    </row>
    <row r="16" spans="1:22" ht="30" customHeight="1">
      <c r="A16" s="83"/>
      <c r="B16" s="78"/>
      <c r="C16" s="56" t="s">
        <v>39</v>
      </c>
      <c r="D16" s="37">
        <f aca="true" t="shared" si="1" ref="D16:D81">L16+V16</f>
        <v>2809717.4000000004</v>
      </c>
      <c r="E16" s="60">
        <f aca="true" t="shared" si="2" ref="E16:K19">E21+E82+E104+E150+E156+E173</f>
        <v>203490</v>
      </c>
      <c r="F16" s="60">
        <f t="shared" si="2"/>
        <v>181003</v>
      </c>
      <c r="G16" s="60">
        <f t="shared" si="2"/>
        <v>178970</v>
      </c>
      <c r="H16" s="60">
        <f t="shared" si="2"/>
        <v>164905</v>
      </c>
      <c r="I16" s="60">
        <f t="shared" si="2"/>
        <v>156248</v>
      </c>
      <c r="J16" s="60">
        <f t="shared" si="2"/>
        <v>177798</v>
      </c>
      <c r="K16" s="33">
        <f t="shared" si="2"/>
        <v>272235.1</v>
      </c>
      <c r="L16" s="20">
        <f>E16+F16+G16+H16+I16+J16+K16</f>
        <v>1334649.1</v>
      </c>
      <c r="M16" s="15"/>
      <c r="N16" s="83"/>
      <c r="O16" s="78"/>
      <c r="P16" s="56" t="s">
        <v>39</v>
      </c>
      <c r="Q16" s="33">
        <f aca="true" t="shared" si="3" ref="Q16:U19">Q21+Q82+Q104+Q150+Q156+Q173</f>
        <v>279631.2</v>
      </c>
      <c r="R16" s="33">
        <f t="shared" si="3"/>
        <v>298297.6</v>
      </c>
      <c r="S16" s="33">
        <f t="shared" si="3"/>
        <v>299046.5</v>
      </c>
      <c r="T16" s="33">
        <f t="shared" si="3"/>
        <v>299046.5</v>
      </c>
      <c r="U16" s="33">
        <f t="shared" si="3"/>
        <v>299046.5</v>
      </c>
      <c r="V16" s="20">
        <f aca="true" t="shared" si="4" ref="V16:V81">Q16+R16+S16+T16+U16</f>
        <v>1475068.3</v>
      </c>
    </row>
    <row r="17" spans="1:22" ht="29.25" customHeight="1">
      <c r="A17" s="83"/>
      <c r="B17" s="78"/>
      <c r="C17" s="56" t="s">
        <v>40</v>
      </c>
      <c r="D17" s="37">
        <f t="shared" si="1"/>
        <v>3205185.9</v>
      </c>
      <c r="E17" s="60">
        <f t="shared" si="2"/>
        <v>186892</v>
      </c>
      <c r="F17" s="60">
        <f t="shared" si="2"/>
        <v>206148</v>
      </c>
      <c r="G17" s="60">
        <f t="shared" si="2"/>
        <v>226982</v>
      </c>
      <c r="H17" s="60">
        <f t="shared" si="2"/>
        <v>240224</v>
      </c>
      <c r="I17" s="60">
        <f t="shared" si="2"/>
        <v>252415</v>
      </c>
      <c r="J17" s="60">
        <f t="shared" si="2"/>
        <v>243427</v>
      </c>
      <c r="K17" s="33">
        <f t="shared" si="2"/>
        <v>284765</v>
      </c>
      <c r="L17" s="20">
        <f>E17+F17+G17+H17+I17+J17+K17</f>
        <v>1640853</v>
      </c>
      <c r="M17" s="15"/>
      <c r="N17" s="83"/>
      <c r="O17" s="78"/>
      <c r="P17" s="56" t="s">
        <v>40</v>
      </c>
      <c r="Q17" s="33">
        <f t="shared" si="3"/>
        <v>304157.2</v>
      </c>
      <c r="R17" s="33">
        <f t="shared" si="3"/>
        <v>307666.1</v>
      </c>
      <c r="S17" s="33">
        <f t="shared" si="3"/>
        <v>317503.2</v>
      </c>
      <c r="T17" s="33">
        <f t="shared" si="3"/>
        <v>317503.2</v>
      </c>
      <c r="U17" s="33">
        <f t="shared" si="3"/>
        <v>317503.2</v>
      </c>
      <c r="V17" s="20">
        <f t="shared" si="4"/>
        <v>1564332.9</v>
      </c>
    </row>
    <row r="18" spans="1:22" ht="50.25" customHeight="1">
      <c r="A18" s="83"/>
      <c r="B18" s="78"/>
      <c r="C18" s="56" t="s">
        <v>121</v>
      </c>
      <c r="D18" s="37">
        <f t="shared" si="1"/>
        <v>258149.4</v>
      </c>
      <c r="E18" s="60">
        <f t="shared" si="2"/>
        <v>11723</v>
      </c>
      <c r="F18" s="60">
        <f t="shared" si="2"/>
        <v>12137</v>
      </c>
      <c r="G18" s="60">
        <f t="shared" si="2"/>
        <v>13415</v>
      </c>
      <c r="H18" s="60">
        <f t="shared" si="2"/>
        <v>35671</v>
      </c>
      <c r="I18" s="60">
        <f t="shared" si="2"/>
        <v>40139</v>
      </c>
      <c r="J18" s="60">
        <f t="shared" si="2"/>
        <v>23365</v>
      </c>
      <c r="K18" s="33">
        <f t="shared" si="2"/>
        <v>20393</v>
      </c>
      <c r="L18" s="20">
        <f>E18+F18+G18+H18+I18+J18+K18</f>
        <v>156843</v>
      </c>
      <c r="M18" s="15"/>
      <c r="N18" s="83"/>
      <c r="O18" s="78"/>
      <c r="P18" s="56" t="s">
        <v>121</v>
      </c>
      <c r="Q18" s="33">
        <f t="shared" si="3"/>
        <v>20929.4</v>
      </c>
      <c r="R18" s="33">
        <f t="shared" si="3"/>
        <v>20791</v>
      </c>
      <c r="S18" s="33">
        <f t="shared" si="3"/>
        <v>19862</v>
      </c>
      <c r="T18" s="33">
        <f t="shared" si="3"/>
        <v>19862</v>
      </c>
      <c r="U18" s="33">
        <f t="shared" si="3"/>
        <v>19862</v>
      </c>
      <c r="V18" s="20">
        <f t="shared" si="4"/>
        <v>101306.4</v>
      </c>
    </row>
    <row r="19" spans="1:22" ht="29.25" customHeight="1">
      <c r="A19" s="84"/>
      <c r="B19" s="79"/>
      <c r="C19" s="56" t="s">
        <v>42</v>
      </c>
      <c r="D19" s="37">
        <f t="shared" si="1"/>
        <v>47000</v>
      </c>
      <c r="E19" s="60">
        <f t="shared" si="2"/>
        <v>0</v>
      </c>
      <c r="F19" s="60">
        <f t="shared" si="2"/>
        <v>4200</v>
      </c>
      <c r="G19" s="60">
        <f t="shared" si="2"/>
        <v>4200</v>
      </c>
      <c r="H19" s="60">
        <f t="shared" si="2"/>
        <v>4200</v>
      </c>
      <c r="I19" s="60">
        <f t="shared" si="2"/>
        <v>4200</v>
      </c>
      <c r="J19" s="60">
        <f t="shared" si="2"/>
        <v>4200</v>
      </c>
      <c r="K19" s="33">
        <f t="shared" si="2"/>
        <v>4200</v>
      </c>
      <c r="L19" s="20">
        <f>E19+F19+G19+H19+I19+J19+K19</f>
        <v>25200</v>
      </c>
      <c r="M19" s="15"/>
      <c r="N19" s="84"/>
      <c r="O19" s="79"/>
      <c r="P19" s="56" t="s">
        <v>42</v>
      </c>
      <c r="Q19" s="33">
        <f t="shared" si="3"/>
        <v>5000</v>
      </c>
      <c r="R19" s="33">
        <f t="shared" si="3"/>
        <v>4200</v>
      </c>
      <c r="S19" s="33">
        <f t="shared" si="3"/>
        <v>4200</v>
      </c>
      <c r="T19" s="33">
        <f t="shared" si="3"/>
        <v>4200</v>
      </c>
      <c r="U19" s="33">
        <f t="shared" si="3"/>
        <v>4200</v>
      </c>
      <c r="V19" s="20">
        <f t="shared" si="4"/>
        <v>21800</v>
      </c>
    </row>
    <row r="20" spans="1:22" ht="31.5" customHeight="1">
      <c r="A20" s="77" t="s">
        <v>77</v>
      </c>
      <c r="B20" s="77" t="s">
        <v>76</v>
      </c>
      <c r="C20" s="56" t="s">
        <v>38</v>
      </c>
      <c r="D20" s="10">
        <f t="shared" si="1"/>
        <v>3062117.8</v>
      </c>
      <c r="E20" s="4">
        <f>E21+E22+E23+E24</f>
        <v>260874</v>
      </c>
      <c r="F20" s="4">
        <f aca="true" t="shared" si="5" ref="F20:K20">F21+F22+F23+F24</f>
        <v>236661</v>
      </c>
      <c r="G20" s="4">
        <f t="shared" si="5"/>
        <v>234223</v>
      </c>
      <c r="H20" s="4">
        <f t="shared" si="5"/>
        <v>229318</v>
      </c>
      <c r="I20" s="4">
        <f t="shared" si="5"/>
        <v>227868</v>
      </c>
      <c r="J20" s="4">
        <f t="shared" si="5"/>
        <v>237617</v>
      </c>
      <c r="K20" s="34">
        <f t="shared" si="5"/>
        <v>248584.4</v>
      </c>
      <c r="L20" s="20">
        <f aca="true" t="shared" si="6" ref="L20:L85">E20+F20+G20+H20+I20+J20+K20</f>
        <v>1675145.4</v>
      </c>
      <c r="M20" s="15"/>
      <c r="N20" s="94" t="s">
        <v>77</v>
      </c>
      <c r="O20" s="94" t="s">
        <v>76</v>
      </c>
      <c r="P20" s="56" t="s">
        <v>38</v>
      </c>
      <c r="Q20" s="34">
        <f>Q21+Q22+Q23+Q24</f>
        <v>270876.2</v>
      </c>
      <c r="R20" s="34">
        <f>R21+R22+R23+R24</f>
        <v>275712.8</v>
      </c>
      <c r="S20" s="34">
        <f>S21+S22+S23+S24</f>
        <v>280127.8</v>
      </c>
      <c r="T20" s="34">
        <f>T21+T22+T23+T24</f>
        <v>280127.8</v>
      </c>
      <c r="U20" s="34">
        <f>U21+U22+U23+U24</f>
        <v>280127.8</v>
      </c>
      <c r="V20" s="20">
        <f t="shared" si="4"/>
        <v>1386972.4000000001</v>
      </c>
    </row>
    <row r="21" spans="1:22" ht="33" customHeight="1">
      <c r="A21" s="78"/>
      <c r="B21" s="78"/>
      <c r="C21" s="56" t="s">
        <v>39</v>
      </c>
      <c r="D21" s="10">
        <f t="shared" si="1"/>
        <v>1601411</v>
      </c>
      <c r="E21" s="4">
        <f>E26+E41+E66</f>
        <v>163095</v>
      </c>
      <c r="F21" s="4">
        <f>F26+F41+F66</f>
        <v>132104</v>
      </c>
      <c r="G21" s="4">
        <f>G26+G41+G66+G75</f>
        <v>126486</v>
      </c>
      <c r="H21" s="4">
        <f aca="true" t="shared" si="7" ref="H21:K22">H26+H41+H66</f>
        <v>114606</v>
      </c>
      <c r="I21" s="4">
        <f t="shared" si="7"/>
        <v>108842</v>
      </c>
      <c r="J21" s="4">
        <f t="shared" si="7"/>
        <v>112526</v>
      </c>
      <c r="K21" s="34">
        <f t="shared" si="7"/>
        <v>127683.8</v>
      </c>
      <c r="L21" s="20">
        <f t="shared" si="6"/>
        <v>885342.8</v>
      </c>
      <c r="M21" s="15"/>
      <c r="N21" s="95"/>
      <c r="O21" s="95"/>
      <c r="P21" s="56" t="s">
        <v>39</v>
      </c>
      <c r="Q21" s="34">
        <f aca="true" t="shared" si="8" ref="Q21:U22">Q26+Q41+Q66</f>
        <v>142788.2</v>
      </c>
      <c r="R21" s="34">
        <f t="shared" si="8"/>
        <v>143035</v>
      </c>
      <c r="S21" s="34">
        <f t="shared" si="8"/>
        <v>143415</v>
      </c>
      <c r="T21" s="34">
        <f t="shared" si="8"/>
        <v>143415</v>
      </c>
      <c r="U21" s="34">
        <f t="shared" si="8"/>
        <v>143415</v>
      </c>
      <c r="V21" s="20">
        <f t="shared" si="4"/>
        <v>716068.2</v>
      </c>
    </row>
    <row r="22" spans="1:22" ht="24.75" customHeight="1">
      <c r="A22" s="78"/>
      <c r="B22" s="78"/>
      <c r="C22" s="56" t="s">
        <v>40</v>
      </c>
      <c r="D22" s="10">
        <f t="shared" si="1"/>
        <v>1271823.2</v>
      </c>
      <c r="E22" s="4">
        <f>E27+E42+E67</f>
        <v>87046</v>
      </c>
      <c r="F22" s="4">
        <f>F27+F42+F67</f>
        <v>93404</v>
      </c>
      <c r="G22" s="4">
        <f>G27+G42+G67+G76</f>
        <v>95352</v>
      </c>
      <c r="H22" s="4">
        <f t="shared" si="7"/>
        <v>99318</v>
      </c>
      <c r="I22" s="4">
        <f t="shared" si="7"/>
        <v>103529</v>
      </c>
      <c r="J22" s="4">
        <f t="shared" si="7"/>
        <v>104605</v>
      </c>
      <c r="K22" s="34">
        <f t="shared" si="7"/>
        <v>103774</v>
      </c>
      <c r="L22" s="20">
        <f t="shared" si="6"/>
        <v>687028</v>
      </c>
      <c r="M22" s="15"/>
      <c r="N22" s="95"/>
      <c r="O22" s="95"/>
      <c r="P22" s="56" t="s">
        <v>40</v>
      </c>
      <c r="Q22" s="34">
        <f t="shared" si="8"/>
        <v>110572</v>
      </c>
      <c r="R22" s="34">
        <f t="shared" si="8"/>
        <v>115267.8</v>
      </c>
      <c r="S22" s="34">
        <f t="shared" si="8"/>
        <v>119651.8</v>
      </c>
      <c r="T22" s="34">
        <f t="shared" si="8"/>
        <v>119651.8</v>
      </c>
      <c r="U22" s="34">
        <f t="shared" si="8"/>
        <v>119651.8</v>
      </c>
      <c r="V22" s="20">
        <f t="shared" si="4"/>
        <v>584795.2</v>
      </c>
    </row>
    <row r="23" spans="1:22" ht="55.5" customHeight="1">
      <c r="A23" s="78"/>
      <c r="B23" s="78"/>
      <c r="C23" s="56" t="s">
        <v>121</v>
      </c>
      <c r="D23" s="10">
        <f t="shared" si="1"/>
        <v>188883.6</v>
      </c>
      <c r="E23" s="4">
        <f>E28+E43+E68+E77</f>
        <v>10733</v>
      </c>
      <c r="F23" s="4">
        <f>F28+F43+F68+F77</f>
        <v>11153</v>
      </c>
      <c r="G23" s="4">
        <f>G28+G43+G68+G77</f>
        <v>12385</v>
      </c>
      <c r="H23" s="4">
        <f>H28+H43+H68+H77</f>
        <v>15394</v>
      </c>
      <c r="I23" s="4">
        <f>I28+I43+I68+I77</f>
        <v>15497</v>
      </c>
      <c r="J23" s="4">
        <f>J28+J43+J68+J77</f>
        <v>20486</v>
      </c>
      <c r="K23" s="34">
        <f>K28+K43+K68+K77</f>
        <v>17126.6</v>
      </c>
      <c r="L23" s="20">
        <f t="shared" si="6"/>
        <v>102774.6</v>
      </c>
      <c r="M23" s="15"/>
      <c r="N23" s="95"/>
      <c r="O23" s="95"/>
      <c r="P23" s="56" t="s">
        <v>121</v>
      </c>
      <c r="Q23" s="34">
        <f>Q28+Q43+Q68+Q77</f>
        <v>17516</v>
      </c>
      <c r="R23" s="34">
        <f>R28+R43+R68+R77</f>
        <v>17410</v>
      </c>
      <c r="S23" s="34">
        <f>S28+S43+S68+S77</f>
        <v>17061</v>
      </c>
      <c r="T23" s="34">
        <f>T28+T43+T68+T77</f>
        <v>17061</v>
      </c>
      <c r="U23" s="34">
        <f>U28+U43+U68+U77</f>
        <v>17061</v>
      </c>
      <c r="V23" s="20">
        <f t="shared" si="4"/>
        <v>86109</v>
      </c>
    </row>
    <row r="24" spans="1:22" ht="32.25" customHeight="1">
      <c r="A24" s="79"/>
      <c r="B24" s="79"/>
      <c r="C24" s="56" t="s">
        <v>42</v>
      </c>
      <c r="D24" s="10">
        <f t="shared" si="1"/>
        <v>0</v>
      </c>
      <c r="E24" s="4">
        <f>E29+E44+E69</f>
        <v>0</v>
      </c>
      <c r="F24" s="4">
        <f>F29+F44+F69</f>
        <v>0</v>
      </c>
      <c r="G24" s="4">
        <f>G29+G44+G69+G78</f>
        <v>0</v>
      </c>
      <c r="H24" s="4">
        <f>H29+H44+H69</f>
        <v>0</v>
      </c>
      <c r="I24" s="4">
        <f>I29+I44+I69</f>
        <v>0</v>
      </c>
      <c r="J24" s="4">
        <f>J29+J44+J69</f>
        <v>0</v>
      </c>
      <c r="K24" s="34">
        <f>K29+K44+K69</f>
        <v>0</v>
      </c>
      <c r="L24" s="20">
        <f t="shared" si="6"/>
        <v>0</v>
      </c>
      <c r="M24" s="15"/>
      <c r="N24" s="96"/>
      <c r="O24" s="96"/>
      <c r="P24" s="56" t="s">
        <v>41</v>
      </c>
      <c r="Q24" s="34">
        <f>Q29+Q44+Q69</f>
        <v>0</v>
      </c>
      <c r="R24" s="34">
        <f>R29+R44+R69</f>
        <v>0</v>
      </c>
      <c r="S24" s="34">
        <f>S29+S44+S69</f>
        <v>0</v>
      </c>
      <c r="T24" s="34">
        <f>T29+T44+T69</f>
        <v>0</v>
      </c>
      <c r="U24" s="34">
        <f>U29+U44+U69</f>
        <v>0</v>
      </c>
      <c r="V24" s="20">
        <f t="shared" si="4"/>
        <v>0</v>
      </c>
    </row>
    <row r="25" spans="1:22" ht="27" customHeight="1">
      <c r="A25" s="80" t="s">
        <v>78</v>
      </c>
      <c r="B25" s="80" t="s">
        <v>79</v>
      </c>
      <c r="C25" s="56" t="s">
        <v>38</v>
      </c>
      <c r="D25" s="10">
        <f t="shared" si="1"/>
        <v>2120831</v>
      </c>
      <c r="E25" s="4">
        <f>E26+E27+E28+E29</f>
        <v>204581</v>
      </c>
      <c r="F25" s="4">
        <f aca="true" t="shared" si="9" ref="F25:K25">F26+F27+F28+F29</f>
        <v>175428</v>
      </c>
      <c r="G25" s="4">
        <f t="shared" si="9"/>
        <v>167669</v>
      </c>
      <c r="H25" s="4">
        <f t="shared" si="9"/>
        <v>157260</v>
      </c>
      <c r="I25" s="4">
        <f t="shared" si="9"/>
        <v>154396</v>
      </c>
      <c r="J25" s="4">
        <f t="shared" si="9"/>
        <v>158299</v>
      </c>
      <c r="K25" s="34">
        <f t="shared" si="9"/>
        <v>173437</v>
      </c>
      <c r="L25" s="20">
        <f t="shared" si="6"/>
        <v>1191070</v>
      </c>
      <c r="M25" s="15"/>
      <c r="N25" s="80" t="s">
        <v>78</v>
      </c>
      <c r="O25" s="80" t="s">
        <v>79</v>
      </c>
      <c r="P25" s="56" t="s">
        <v>0</v>
      </c>
      <c r="Q25" s="34">
        <f>Q26+Q27+Q28+Q29</f>
        <v>182576</v>
      </c>
      <c r="R25" s="34">
        <f>R26+R27+R28+R29</f>
        <v>184946</v>
      </c>
      <c r="S25" s="34">
        <f>S26+S27+S28+S29</f>
        <v>187413</v>
      </c>
      <c r="T25" s="34">
        <f>T26+T27+T28+T29</f>
        <v>187413</v>
      </c>
      <c r="U25" s="34">
        <f>U26+U27+U28+U29</f>
        <v>187413</v>
      </c>
      <c r="V25" s="20">
        <f t="shared" si="4"/>
        <v>929761</v>
      </c>
    </row>
    <row r="26" spans="1:22" ht="33" customHeight="1">
      <c r="A26" s="81"/>
      <c r="B26" s="81"/>
      <c r="C26" s="56" t="s">
        <v>39</v>
      </c>
      <c r="D26" s="10">
        <f t="shared" si="1"/>
        <v>1441924.5</v>
      </c>
      <c r="E26" s="4">
        <f>E31</f>
        <v>156630</v>
      </c>
      <c r="F26" s="4">
        <f>F31</f>
        <v>122979</v>
      </c>
      <c r="G26" s="4">
        <f>G31+G38</f>
        <v>116597</v>
      </c>
      <c r="H26" s="4">
        <f>H31+H38</f>
        <v>104985</v>
      </c>
      <c r="I26" s="4">
        <f>I31+I38</f>
        <v>100041</v>
      </c>
      <c r="J26" s="4">
        <f>J31+J38</f>
        <v>103743</v>
      </c>
      <c r="K26" s="34">
        <f>K31+K38</f>
        <v>118667</v>
      </c>
      <c r="L26" s="20">
        <f t="shared" si="6"/>
        <v>823642</v>
      </c>
      <c r="M26" s="15"/>
      <c r="N26" s="81"/>
      <c r="O26" s="81"/>
      <c r="P26" s="56" t="s">
        <v>39</v>
      </c>
      <c r="Q26" s="34">
        <f>Q31+Q38</f>
        <v>123682.5</v>
      </c>
      <c r="R26" s="34">
        <f>R31+R38</f>
        <v>123650</v>
      </c>
      <c r="S26" s="34">
        <f>S31+S38</f>
        <v>123650</v>
      </c>
      <c r="T26" s="34">
        <f>T31+T38</f>
        <v>123650</v>
      </c>
      <c r="U26" s="34">
        <f>U31+U38</f>
        <v>123650</v>
      </c>
      <c r="V26" s="20">
        <f t="shared" si="4"/>
        <v>618282.5</v>
      </c>
    </row>
    <row r="27" spans="1:22" ht="24.75" customHeight="1">
      <c r="A27" s="81"/>
      <c r="B27" s="81"/>
      <c r="C27" s="56" t="s">
        <v>40</v>
      </c>
      <c r="D27" s="10">
        <f t="shared" si="1"/>
        <v>678856.5</v>
      </c>
      <c r="E27" s="4">
        <f>E32+E33+E34+E35+E36+E37</f>
        <v>47951</v>
      </c>
      <c r="F27" s="4">
        <f>F32+F33+F34+F35+F36+F37</f>
        <v>52399</v>
      </c>
      <c r="G27" s="4">
        <f>G32+G33+G34+G35+G36+G37</f>
        <v>51072</v>
      </c>
      <c r="H27" s="4">
        <f>H32+H33+H34+H35+H36+H37+H39</f>
        <v>52275</v>
      </c>
      <c r="I27" s="4">
        <f>I32+I33+I34+I35+I36+I37+I39</f>
        <v>54355</v>
      </c>
      <c r="J27" s="4">
        <f>J32+J33+J34+J35+J36+J37</f>
        <v>54556</v>
      </c>
      <c r="K27" s="34">
        <f>K32+K33+K34+K35+K36+K37</f>
        <v>54770</v>
      </c>
      <c r="L27" s="20">
        <f t="shared" si="6"/>
        <v>367378</v>
      </c>
      <c r="M27" s="15"/>
      <c r="N27" s="81"/>
      <c r="O27" s="81"/>
      <c r="P27" s="56" t="s">
        <v>40</v>
      </c>
      <c r="Q27" s="34">
        <f>Q32+Q33+Q34+Q35+Q36+Q37</f>
        <v>58893.5</v>
      </c>
      <c r="R27" s="34">
        <f>R32+R33+R34+R35+R36+R37</f>
        <v>61296</v>
      </c>
      <c r="S27" s="34">
        <f>S32+S33+S34+S35+S36+S37</f>
        <v>63763</v>
      </c>
      <c r="T27" s="34">
        <f>T32+T33+T34+T35+T36+T37</f>
        <v>63763</v>
      </c>
      <c r="U27" s="34">
        <f>U32+U33+U34+U35+U36+U37</f>
        <v>63763</v>
      </c>
      <c r="V27" s="20">
        <f t="shared" si="4"/>
        <v>311478.5</v>
      </c>
    </row>
    <row r="28" spans="1:22" ht="54.75" customHeight="1">
      <c r="A28" s="81"/>
      <c r="B28" s="81"/>
      <c r="C28" s="56" t="s">
        <v>121</v>
      </c>
      <c r="D28" s="10">
        <f t="shared" si="1"/>
        <v>50</v>
      </c>
      <c r="E28" s="4">
        <f>E30</f>
        <v>0</v>
      </c>
      <c r="F28" s="4">
        <f aca="true" t="shared" si="10" ref="F28:K28">F30</f>
        <v>50</v>
      </c>
      <c r="G28" s="4">
        <f t="shared" si="10"/>
        <v>0</v>
      </c>
      <c r="H28" s="4">
        <f t="shared" si="10"/>
        <v>0</v>
      </c>
      <c r="I28" s="4">
        <f t="shared" si="10"/>
        <v>0</v>
      </c>
      <c r="J28" s="4">
        <f t="shared" si="10"/>
        <v>0</v>
      </c>
      <c r="K28" s="34">
        <f t="shared" si="10"/>
        <v>0</v>
      </c>
      <c r="L28" s="20">
        <f t="shared" si="6"/>
        <v>50</v>
      </c>
      <c r="M28" s="15"/>
      <c r="N28" s="81"/>
      <c r="O28" s="81"/>
      <c r="P28" s="56" t="s">
        <v>121</v>
      </c>
      <c r="Q28" s="34">
        <f>Q30</f>
        <v>0</v>
      </c>
      <c r="R28" s="34">
        <f>R30</f>
        <v>0</v>
      </c>
      <c r="S28" s="34">
        <f>S30</f>
        <v>0</v>
      </c>
      <c r="T28" s="34">
        <f>T30</f>
        <v>0</v>
      </c>
      <c r="U28" s="34">
        <f>U30</f>
        <v>0</v>
      </c>
      <c r="V28" s="20">
        <f t="shared" si="4"/>
        <v>0</v>
      </c>
    </row>
    <row r="29" spans="1:22" ht="36" customHeight="1">
      <c r="A29" s="82"/>
      <c r="B29" s="82"/>
      <c r="C29" s="56" t="s">
        <v>42</v>
      </c>
      <c r="D29" s="10">
        <f t="shared" si="1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34">
        <v>0</v>
      </c>
      <c r="L29" s="20">
        <f t="shared" si="6"/>
        <v>0</v>
      </c>
      <c r="M29" s="15"/>
      <c r="N29" s="82"/>
      <c r="O29" s="82"/>
      <c r="P29" s="56" t="s">
        <v>41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20">
        <f t="shared" si="4"/>
        <v>0</v>
      </c>
    </row>
    <row r="30" spans="1:22" ht="73.5" customHeight="1">
      <c r="A30" s="51"/>
      <c r="B30" s="51" t="s">
        <v>126</v>
      </c>
      <c r="C30" s="51" t="s">
        <v>121</v>
      </c>
      <c r="D30" s="10">
        <f t="shared" si="1"/>
        <v>50</v>
      </c>
      <c r="E30" s="60">
        <v>0</v>
      </c>
      <c r="F30" s="60">
        <v>50</v>
      </c>
      <c r="G30" s="60">
        <v>0</v>
      </c>
      <c r="H30" s="60">
        <v>0</v>
      </c>
      <c r="I30" s="60">
        <v>0</v>
      </c>
      <c r="J30" s="60">
        <v>0</v>
      </c>
      <c r="K30" s="33">
        <v>0</v>
      </c>
      <c r="L30" s="20">
        <f t="shared" si="6"/>
        <v>50</v>
      </c>
      <c r="M30" s="15"/>
      <c r="N30" s="51"/>
      <c r="O30" s="51" t="s">
        <v>1</v>
      </c>
      <c r="P30" s="51" t="s">
        <v>121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20">
        <f t="shared" si="4"/>
        <v>0</v>
      </c>
    </row>
    <row r="31" spans="1:22" ht="66.75" customHeight="1">
      <c r="A31" s="51"/>
      <c r="B31" s="51" t="s">
        <v>2</v>
      </c>
      <c r="C31" s="51" t="s">
        <v>39</v>
      </c>
      <c r="D31" s="10">
        <f t="shared" si="1"/>
        <v>1435583</v>
      </c>
      <c r="E31" s="60">
        <v>156630</v>
      </c>
      <c r="F31" s="60">
        <v>122979</v>
      </c>
      <c r="G31" s="60">
        <v>115544</v>
      </c>
      <c r="H31" s="60">
        <v>104147</v>
      </c>
      <c r="I31" s="60">
        <v>99081</v>
      </c>
      <c r="J31" s="60">
        <v>103000</v>
      </c>
      <c r="K31" s="33">
        <v>118000</v>
      </c>
      <c r="L31" s="20">
        <f t="shared" si="6"/>
        <v>819381</v>
      </c>
      <c r="M31" s="15"/>
      <c r="N31" s="51"/>
      <c r="O31" s="51" t="s">
        <v>2</v>
      </c>
      <c r="P31" s="51" t="s">
        <v>39</v>
      </c>
      <c r="Q31" s="33">
        <v>123242</v>
      </c>
      <c r="R31" s="33">
        <v>123240</v>
      </c>
      <c r="S31" s="33">
        <v>123240</v>
      </c>
      <c r="T31" s="33">
        <v>123240</v>
      </c>
      <c r="U31" s="33">
        <v>123240</v>
      </c>
      <c r="V31" s="20">
        <f t="shared" si="4"/>
        <v>616202</v>
      </c>
    </row>
    <row r="32" spans="1:22" ht="72" customHeight="1">
      <c r="A32" s="51"/>
      <c r="B32" s="51" t="s">
        <v>3</v>
      </c>
      <c r="C32" s="51" t="s">
        <v>40</v>
      </c>
      <c r="D32" s="10">
        <f t="shared" si="1"/>
        <v>119749</v>
      </c>
      <c r="E32" s="60">
        <v>9947</v>
      </c>
      <c r="F32" s="60">
        <v>11782</v>
      </c>
      <c r="G32" s="60">
        <v>10819</v>
      </c>
      <c r="H32" s="60">
        <v>10270</v>
      </c>
      <c r="I32" s="60">
        <v>9146</v>
      </c>
      <c r="J32" s="60">
        <v>9996</v>
      </c>
      <c r="K32" s="33">
        <v>9031</v>
      </c>
      <c r="L32" s="20">
        <f t="shared" si="6"/>
        <v>70991</v>
      </c>
      <c r="M32" s="15"/>
      <c r="N32" s="51"/>
      <c r="O32" s="51" t="s">
        <v>3</v>
      </c>
      <c r="P32" s="51" t="s">
        <v>40</v>
      </c>
      <c r="Q32" s="33">
        <v>9226</v>
      </c>
      <c r="R32" s="33">
        <v>9595</v>
      </c>
      <c r="S32" s="33">
        <v>9979</v>
      </c>
      <c r="T32" s="33">
        <v>9979</v>
      </c>
      <c r="U32" s="33">
        <v>9979</v>
      </c>
      <c r="V32" s="20">
        <f t="shared" si="4"/>
        <v>48758</v>
      </c>
    </row>
    <row r="33" spans="1:22" ht="106.5" customHeight="1">
      <c r="A33" s="51"/>
      <c r="B33" s="51" t="s">
        <v>4</v>
      </c>
      <c r="C33" s="51" t="s">
        <v>40</v>
      </c>
      <c r="D33" s="10">
        <f t="shared" si="1"/>
        <v>372952</v>
      </c>
      <c r="E33" s="60">
        <v>26880</v>
      </c>
      <c r="F33" s="60">
        <v>28193</v>
      </c>
      <c r="G33" s="60">
        <v>27936</v>
      </c>
      <c r="H33" s="60">
        <v>28119</v>
      </c>
      <c r="I33" s="60">
        <v>29596</v>
      </c>
      <c r="J33" s="60">
        <v>29524</v>
      </c>
      <c r="K33" s="33">
        <v>30313</v>
      </c>
      <c r="L33" s="20">
        <f t="shared" si="6"/>
        <v>200561</v>
      </c>
      <c r="M33" s="15"/>
      <c r="N33" s="51"/>
      <c r="O33" s="51" t="s">
        <v>4</v>
      </c>
      <c r="P33" s="51" t="s">
        <v>40</v>
      </c>
      <c r="Q33" s="33">
        <v>32620</v>
      </c>
      <c r="R33" s="33">
        <v>33925</v>
      </c>
      <c r="S33" s="33">
        <v>35282</v>
      </c>
      <c r="T33" s="33">
        <v>35282</v>
      </c>
      <c r="U33" s="33">
        <v>35282</v>
      </c>
      <c r="V33" s="20">
        <f t="shared" si="4"/>
        <v>172391</v>
      </c>
    </row>
    <row r="34" spans="1:22" ht="174.75" customHeight="1">
      <c r="A34" s="51"/>
      <c r="B34" s="51" t="s">
        <v>5</v>
      </c>
      <c r="C34" s="51" t="s">
        <v>40</v>
      </c>
      <c r="D34" s="10">
        <f t="shared" si="1"/>
        <v>15588</v>
      </c>
      <c r="E34" s="60">
        <v>1572</v>
      </c>
      <c r="F34" s="60">
        <v>1525</v>
      </c>
      <c r="G34" s="60">
        <v>1267</v>
      </c>
      <c r="H34" s="60">
        <v>1328</v>
      </c>
      <c r="I34" s="60">
        <v>1372</v>
      </c>
      <c r="J34" s="60">
        <v>1427</v>
      </c>
      <c r="K34" s="33">
        <v>1072</v>
      </c>
      <c r="L34" s="20">
        <f t="shared" si="6"/>
        <v>9563</v>
      </c>
      <c r="M34" s="15"/>
      <c r="N34" s="51"/>
      <c r="O34" s="51" t="s">
        <v>5</v>
      </c>
      <c r="P34" s="51" t="s">
        <v>40</v>
      </c>
      <c r="Q34" s="33">
        <v>1140</v>
      </c>
      <c r="R34" s="33">
        <v>1186</v>
      </c>
      <c r="S34" s="33">
        <v>1233</v>
      </c>
      <c r="T34" s="33">
        <v>1233</v>
      </c>
      <c r="U34" s="33">
        <v>1233</v>
      </c>
      <c r="V34" s="20">
        <f t="shared" si="4"/>
        <v>6025</v>
      </c>
    </row>
    <row r="35" spans="1:22" ht="132.75" customHeight="1">
      <c r="A35" s="51"/>
      <c r="B35" s="51" t="s">
        <v>6</v>
      </c>
      <c r="C35" s="51" t="s">
        <v>40</v>
      </c>
      <c r="D35" s="10">
        <f t="shared" si="1"/>
        <v>100038</v>
      </c>
      <c r="E35" s="60">
        <v>5553</v>
      </c>
      <c r="F35" s="60">
        <v>6666</v>
      </c>
      <c r="G35" s="60">
        <v>6830</v>
      </c>
      <c r="H35" s="60">
        <v>7791</v>
      </c>
      <c r="I35" s="60">
        <v>8882</v>
      </c>
      <c r="J35" s="60">
        <v>8083</v>
      </c>
      <c r="K35" s="33">
        <v>8280</v>
      </c>
      <c r="L35" s="20">
        <f t="shared" si="6"/>
        <v>52085</v>
      </c>
      <c r="M35" s="15"/>
      <c r="N35" s="51"/>
      <c r="O35" s="51" t="s">
        <v>6</v>
      </c>
      <c r="P35" s="51" t="s">
        <v>40</v>
      </c>
      <c r="Q35" s="33">
        <v>9074</v>
      </c>
      <c r="R35" s="33">
        <v>9437</v>
      </c>
      <c r="S35" s="33">
        <v>9814</v>
      </c>
      <c r="T35" s="33">
        <v>9814</v>
      </c>
      <c r="U35" s="33">
        <v>9814</v>
      </c>
      <c r="V35" s="20">
        <f t="shared" si="4"/>
        <v>47953</v>
      </c>
    </row>
    <row r="36" spans="1:22" ht="118.5" customHeight="1">
      <c r="A36" s="51"/>
      <c r="B36" s="51" t="s">
        <v>7</v>
      </c>
      <c r="C36" s="51" t="s">
        <v>40</v>
      </c>
      <c r="D36" s="10">
        <f t="shared" si="1"/>
        <v>59313</v>
      </c>
      <c r="E36" s="60">
        <v>3999</v>
      </c>
      <c r="F36" s="60">
        <v>4233</v>
      </c>
      <c r="G36" s="60">
        <v>4220</v>
      </c>
      <c r="H36" s="60">
        <v>4311</v>
      </c>
      <c r="I36" s="60">
        <v>4406</v>
      </c>
      <c r="J36" s="60">
        <v>4632</v>
      </c>
      <c r="K36" s="33">
        <v>4996</v>
      </c>
      <c r="L36" s="20">
        <f t="shared" si="6"/>
        <v>30797</v>
      </c>
      <c r="M36" s="15"/>
      <c r="N36" s="51"/>
      <c r="O36" s="51" t="s">
        <v>7</v>
      </c>
      <c r="P36" s="51" t="s">
        <v>40</v>
      </c>
      <c r="Q36" s="33">
        <v>5396</v>
      </c>
      <c r="R36" s="33">
        <v>5612</v>
      </c>
      <c r="S36" s="33">
        <v>5836</v>
      </c>
      <c r="T36" s="33">
        <v>5836</v>
      </c>
      <c r="U36" s="33">
        <v>5836</v>
      </c>
      <c r="V36" s="20">
        <f t="shared" si="4"/>
        <v>28516</v>
      </c>
    </row>
    <row r="37" spans="1:22" ht="43.5" customHeight="1">
      <c r="A37" s="88"/>
      <c r="B37" s="88" t="s">
        <v>47</v>
      </c>
      <c r="C37" s="51" t="s">
        <v>40</v>
      </c>
      <c r="D37" s="10">
        <f t="shared" si="1"/>
        <v>10558.5</v>
      </c>
      <c r="E37" s="60">
        <v>0</v>
      </c>
      <c r="F37" s="60">
        <v>0</v>
      </c>
      <c r="G37" s="60">
        <v>0</v>
      </c>
      <c r="H37" s="60">
        <v>447</v>
      </c>
      <c r="I37" s="60">
        <v>304</v>
      </c>
      <c r="J37" s="60">
        <v>894</v>
      </c>
      <c r="K37" s="33">
        <v>1078</v>
      </c>
      <c r="L37" s="20">
        <f t="shared" si="6"/>
        <v>2723</v>
      </c>
      <c r="M37" s="15"/>
      <c r="N37" s="88"/>
      <c r="O37" s="88" t="s">
        <v>47</v>
      </c>
      <c r="P37" s="51" t="s">
        <v>40</v>
      </c>
      <c r="Q37" s="33">
        <v>1437.5</v>
      </c>
      <c r="R37" s="33">
        <v>1541</v>
      </c>
      <c r="S37" s="33">
        <v>1619</v>
      </c>
      <c r="T37" s="33">
        <v>1619</v>
      </c>
      <c r="U37" s="33">
        <v>1619</v>
      </c>
      <c r="V37" s="20">
        <f t="shared" si="4"/>
        <v>7835.5</v>
      </c>
    </row>
    <row r="38" spans="1:22" ht="93" customHeight="1">
      <c r="A38" s="89"/>
      <c r="B38" s="89"/>
      <c r="C38" s="51" t="s">
        <v>39</v>
      </c>
      <c r="D38" s="10">
        <f t="shared" si="1"/>
        <v>6341.5</v>
      </c>
      <c r="E38" s="60">
        <v>0</v>
      </c>
      <c r="F38" s="60">
        <v>0</v>
      </c>
      <c r="G38" s="60">
        <v>1053</v>
      </c>
      <c r="H38" s="60">
        <v>838</v>
      </c>
      <c r="I38" s="60">
        <v>960</v>
      </c>
      <c r="J38" s="60">
        <v>743</v>
      </c>
      <c r="K38" s="33">
        <v>667</v>
      </c>
      <c r="L38" s="20">
        <f t="shared" si="6"/>
        <v>4261</v>
      </c>
      <c r="M38" s="15"/>
      <c r="N38" s="89"/>
      <c r="O38" s="89"/>
      <c r="P38" s="51" t="s">
        <v>39</v>
      </c>
      <c r="Q38" s="33">
        <v>440.5</v>
      </c>
      <c r="R38" s="33">
        <v>410</v>
      </c>
      <c r="S38" s="33">
        <v>410</v>
      </c>
      <c r="T38" s="33">
        <v>410</v>
      </c>
      <c r="U38" s="33">
        <v>410</v>
      </c>
      <c r="V38" s="20">
        <f t="shared" si="4"/>
        <v>2080.5</v>
      </c>
    </row>
    <row r="39" spans="1:22" ht="168" customHeight="1">
      <c r="A39" s="51"/>
      <c r="B39" s="51" t="s">
        <v>58</v>
      </c>
      <c r="C39" s="51" t="s">
        <v>40</v>
      </c>
      <c r="D39" s="10">
        <f t="shared" si="1"/>
        <v>658</v>
      </c>
      <c r="E39" s="60">
        <v>0</v>
      </c>
      <c r="F39" s="60">
        <v>0</v>
      </c>
      <c r="G39" s="60">
        <v>0</v>
      </c>
      <c r="H39" s="60">
        <v>9</v>
      </c>
      <c r="I39" s="60">
        <v>649</v>
      </c>
      <c r="J39" s="60">
        <v>0</v>
      </c>
      <c r="K39" s="33">
        <v>0</v>
      </c>
      <c r="L39" s="20">
        <f t="shared" si="6"/>
        <v>658</v>
      </c>
      <c r="M39" s="15"/>
      <c r="N39" s="51"/>
      <c r="O39" s="51" t="s">
        <v>58</v>
      </c>
      <c r="P39" s="51" t="s">
        <v>40</v>
      </c>
      <c r="Q39" s="33">
        <v>0</v>
      </c>
      <c r="R39" s="33">
        <v>0</v>
      </c>
      <c r="S39" s="33">
        <v>0</v>
      </c>
      <c r="T39" s="33">
        <v>0</v>
      </c>
      <c r="U39" s="33">
        <v>0</v>
      </c>
      <c r="V39" s="20">
        <f t="shared" si="4"/>
        <v>0</v>
      </c>
    </row>
    <row r="40" spans="1:22" ht="24" customHeight="1">
      <c r="A40" s="80" t="s">
        <v>80</v>
      </c>
      <c r="B40" s="80" t="s">
        <v>81</v>
      </c>
      <c r="C40" s="56" t="s">
        <v>38</v>
      </c>
      <c r="D40" s="10">
        <f t="shared" si="1"/>
        <v>937060.8</v>
      </c>
      <c r="E40" s="4">
        <f>E41+E42+E43+E44</f>
        <v>56222</v>
      </c>
      <c r="F40" s="4">
        <f aca="true" t="shared" si="11" ref="F40:K40">F41+F42+F43+F44</f>
        <v>61162</v>
      </c>
      <c r="G40" s="4">
        <f t="shared" si="11"/>
        <v>65399</v>
      </c>
      <c r="H40" s="4">
        <f t="shared" si="11"/>
        <v>69918</v>
      </c>
      <c r="I40" s="4">
        <f t="shared" si="11"/>
        <v>73091</v>
      </c>
      <c r="J40" s="4">
        <f t="shared" si="11"/>
        <v>79236</v>
      </c>
      <c r="K40" s="34">
        <f t="shared" si="11"/>
        <v>74881.4</v>
      </c>
      <c r="L40" s="20">
        <f t="shared" si="6"/>
        <v>479909.4</v>
      </c>
      <c r="M40" s="15"/>
      <c r="N40" s="80" t="s">
        <v>80</v>
      </c>
      <c r="O40" s="80" t="s">
        <v>81</v>
      </c>
      <c r="P40" s="56" t="s">
        <v>38</v>
      </c>
      <c r="Q40" s="34">
        <f>Q41+Q42+Q43+Q44</f>
        <v>88288.2</v>
      </c>
      <c r="R40" s="34">
        <f>R41+R42+R43+R44</f>
        <v>90754.8</v>
      </c>
      <c r="S40" s="34">
        <f>S41+S42+S43+S44</f>
        <v>92702.8</v>
      </c>
      <c r="T40" s="34">
        <f>T41+T42+T43+T44</f>
        <v>92702.8</v>
      </c>
      <c r="U40" s="34">
        <f>U41+U42+U43+U44</f>
        <v>92702.8</v>
      </c>
      <c r="V40" s="20">
        <f t="shared" si="4"/>
        <v>457151.39999999997</v>
      </c>
    </row>
    <row r="41" spans="1:22" ht="31.5" customHeight="1">
      <c r="A41" s="81"/>
      <c r="B41" s="81"/>
      <c r="C41" s="56" t="s">
        <v>39</v>
      </c>
      <c r="D41" s="10">
        <f t="shared" si="1"/>
        <v>158595.5</v>
      </c>
      <c r="E41" s="4">
        <f aca="true" t="shared" si="12" ref="E41:J41">E50+E51+E52+E53</f>
        <v>6465</v>
      </c>
      <c r="F41" s="4">
        <f t="shared" si="12"/>
        <v>9125</v>
      </c>
      <c r="G41" s="4">
        <f t="shared" si="12"/>
        <v>8998</v>
      </c>
      <c r="H41" s="4">
        <f t="shared" si="12"/>
        <v>9621</v>
      </c>
      <c r="I41" s="4">
        <f t="shared" si="12"/>
        <v>8801</v>
      </c>
      <c r="J41" s="4">
        <f t="shared" si="12"/>
        <v>8783</v>
      </c>
      <c r="K41" s="34">
        <f>K50+K51+K52+K53+K63</f>
        <v>9016.8</v>
      </c>
      <c r="L41" s="20">
        <f t="shared" si="6"/>
        <v>60809.8</v>
      </c>
      <c r="M41" s="15"/>
      <c r="N41" s="81"/>
      <c r="O41" s="81"/>
      <c r="P41" s="56" t="s">
        <v>39</v>
      </c>
      <c r="Q41" s="34">
        <f>Q50+Q51+Q52+Q53+Q63</f>
        <v>19105.7</v>
      </c>
      <c r="R41" s="34">
        <f>R50+R51+R52+R53+R63</f>
        <v>19385</v>
      </c>
      <c r="S41" s="34">
        <f>S50+S51+S52+S53+S63</f>
        <v>19765</v>
      </c>
      <c r="T41" s="34">
        <f>T50+T51+T52+T53+T63</f>
        <v>19765</v>
      </c>
      <c r="U41" s="34">
        <f>U50+U51+U52+U53+U63</f>
        <v>19765</v>
      </c>
      <c r="V41" s="20">
        <f t="shared" si="4"/>
        <v>97785.7</v>
      </c>
    </row>
    <row r="42" spans="1:22" ht="25.5" customHeight="1">
      <c r="A42" s="81"/>
      <c r="B42" s="81"/>
      <c r="C42" s="56" t="s">
        <v>40</v>
      </c>
      <c r="D42" s="10">
        <f t="shared" si="1"/>
        <v>592347.7</v>
      </c>
      <c r="E42" s="4">
        <f aca="true" t="shared" si="13" ref="E42:J42">E46+E54+E55+E56+E57+E58+E59+E60+E61</f>
        <v>39024</v>
      </c>
      <c r="F42" s="4">
        <f t="shared" si="13"/>
        <v>40934</v>
      </c>
      <c r="G42" s="4">
        <f t="shared" si="13"/>
        <v>44016</v>
      </c>
      <c r="H42" s="4">
        <f t="shared" si="13"/>
        <v>46830</v>
      </c>
      <c r="I42" s="4">
        <f t="shared" si="13"/>
        <v>49174</v>
      </c>
      <c r="J42" s="4">
        <f t="shared" si="13"/>
        <v>50049</v>
      </c>
      <c r="K42" s="34">
        <f>K46+K54+K55+K56+K57+K58+K59+K60+K61+K64</f>
        <v>49004</v>
      </c>
      <c r="L42" s="20">
        <f t="shared" si="6"/>
        <v>319031</v>
      </c>
      <c r="M42" s="15"/>
      <c r="N42" s="81"/>
      <c r="O42" s="81"/>
      <c r="P42" s="56" t="s">
        <v>40</v>
      </c>
      <c r="Q42" s="34">
        <f>Q46+Q54+Q55+Q56+Q57+Q58+Q59+Q60+Q61+Q64</f>
        <v>51678.5</v>
      </c>
      <c r="R42" s="34">
        <f>R46+R54+R55+R56+R57+R58+R59+R60+R61+R64</f>
        <v>53971.8</v>
      </c>
      <c r="S42" s="34">
        <f>S46+S54+S55+S56+S57+S58+S59+S60+S61+S64</f>
        <v>55888.8</v>
      </c>
      <c r="T42" s="34">
        <f>T46+T54+T55+T56+T57+T58+T59+T60+T61+T64</f>
        <v>55888.8</v>
      </c>
      <c r="U42" s="34">
        <f>U46+U54+U55+U56+U57+U58+U59+U60+U61+U64</f>
        <v>55888.8</v>
      </c>
      <c r="V42" s="20">
        <f t="shared" si="4"/>
        <v>273316.7</v>
      </c>
    </row>
    <row r="43" spans="1:22" ht="51.75" customHeight="1">
      <c r="A43" s="81"/>
      <c r="B43" s="81"/>
      <c r="C43" s="56" t="s">
        <v>121</v>
      </c>
      <c r="D43" s="10">
        <f t="shared" si="1"/>
        <v>186117.6</v>
      </c>
      <c r="E43" s="4">
        <f>E45+E47</f>
        <v>10733</v>
      </c>
      <c r="F43" s="4">
        <f>F45+F47</f>
        <v>11103</v>
      </c>
      <c r="G43" s="4">
        <f>G45+G47+G62+G49</f>
        <v>12385</v>
      </c>
      <c r="H43" s="4">
        <f>H45+H47+H49+H62+H48</f>
        <v>13467</v>
      </c>
      <c r="I43" s="4">
        <f>I45+I47+I49+I62+I48</f>
        <v>15116</v>
      </c>
      <c r="J43" s="4">
        <f>J45+J47+J49+J62+J48</f>
        <v>20404</v>
      </c>
      <c r="K43" s="34">
        <f>K45+K47+K49+K62+K48</f>
        <v>16860.6</v>
      </c>
      <c r="L43" s="20">
        <f t="shared" si="6"/>
        <v>100068.6</v>
      </c>
      <c r="M43" s="15"/>
      <c r="N43" s="81"/>
      <c r="O43" s="81"/>
      <c r="P43" s="56" t="s">
        <v>121</v>
      </c>
      <c r="Q43" s="34">
        <f>Q45+Q47+Q49+Q62+Q48</f>
        <v>17504</v>
      </c>
      <c r="R43" s="34">
        <f>R45+R47+R49+R62+R48</f>
        <v>17398</v>
      </c>
      <c r="S43" s="34">
        <f>S45+S47+S49+S62+S48</f>
        <v>17049</v>
      </c>
      <c r="T43" s="34">
        <f>T45+T47+T49+T62+T48</f>
        <v>17049</v>
      </c>
      <c r="U43" s="34">
        <f>U45+U47+U49+U62+U48</f>
        <v>17049</v>
      </c>
      <c r="V43" s="20">
        <f t="shared" si="4"/>
        <v>86049</v>
      </c>
    </row>
    <row r="44" spans="1:22" ht="35.25" customHeight="1">
      <c r="A44" s="82"/>
      <c r="B44" s="82"/>
      <c r="C44" s="56" t="s">
        <v>42</v>
      </c>
      <c r="D44" s="10">
        <f t="shared" si="1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34">
        <v>0</v>
      </c>
      <c r="L44" s="20">
        <f t="shared" si="6"/>
        <v>0</v>
      </c>
      <c r="M44" s="15"/>
      <c r="N44" s="82"/>
      <c r="O44" s="82"/>
      <c r="P44" s="56" t="s">
        <v>42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20">
        <f t="shared" si="4"/>
        <v>0</v>
      </c>
    </row>
    <row r="45" spans="1:22" ht="108" customHeight="1">
      <c r="A45" s="6"/>
      <c r="B45" s="76" t="s">
        <v>144</v>
      </c>
      <c r="C45" s="51" t="s">
        <v>121</v>
      </c>
      <c r="D45" s="10">
        <f t="shared" si="1"/>
        <v>41089</v>
      </c>
      <c r="E45" s="60">
        <v>5207</v>
      </c>
      <c r="F45" s="60">
        <v>4830</v>
      </c>
      <c r="G45" s="60">
        <v>4406</v>
      </c>
      <c r="H45" s="60">
        <v>4229</v>
      </c>
      <c r="I45" s="60">
        <v>4471</v>
      </c>
      <c r="J45" s="60">
        <v>8446</v>
      </c>
      <c r="K45" s="33">
        <v>2000</v>
      </c>
      <c r="L45" s="20">
        <f t="shared" si="6"/>
        <v>33589</v>
      </c>
      <c r="M45" s="15"/>
      <c r="N45" s="6"/>
      <c r="O45" s="76" t="s">
        <v>145</v>
      </c>
      <c r="P45" s="51" t="s">
        <v>121</v>
      </c>
      <c r="Q45" s="33">
        <v>1500</v>
      </c>
      <c r="R45" s="33">
        <v>1500</v>
      </c>
      <c r="S45" s="33">
        <v>1500</v>
      </c>
      <c r="T45" s="33">
        <v>1500</v>
      </c>
      <c r="U45" s="33">
        <v>1500</v>
      </c>
      <c r="V45" s="20">
        <f t="shared" si="4"/>
        <v>7500</v>
      </c>
    </row>
    <row r="46" spans="1:22" ht="78" customHeight="1">
      <c r="A46" s="44"/>
      <c r="B46" s="84"/>
      <c r="C46" s="51" t="s">
        <v>40</v>
      </c>
      <c r="D46" s="10">
        <f t="shared" si="1"/>
        <v>29310</v>
      </c>
      <c r="E46" s="60">
        <v>1748</v>
      </c>
      <c r="F46" s="60">
        <v>1748</v>
      </c>
      <c r="G46" s="60">
        <v>2010</v>
      </c>
      <c r="H46" s="60">
        <v>2039</v>
      </c>
      <c r="I46" s="60">
        <v>2105</v>
      </c>
      <c r="J46" s="60">
        <v>2500</v>
      </c>
      <c r="K46" s="33">
        <v>2860</v>
      </c>
      <c r="L46" s="20">
        <f t="shared" si="6"/>
        <v>15010</v>
      </c>
      <c r="M46" s="15"/>
      <c r="N46" s="44"/>
      <c r="O46" s="84"/>
      <c r="P46" s="51" t="s">
        <v>40</v>
      </c>
      <c r="Q46" s="33">
        <v>2860</v>
      </c>
      <c r="R46" s="33">
        <v>2860</v>
      </c>
      <c r="S46" s="33">
        <v>2860</v>
      </c>
      <c r="T46" s="33">
        <v>2860</v>
      </c>
      <c r="U46" s="33">
        <v>2860</v>
      </c>
      <c r="V46" s="20">
        <f t="shared" si="4"/>
        <v>14300</v>
      </c>
    </row>
    <row r="47" spans="1:22" ht="52.5" customHeight="1">
      <c r="A47" s="51"/>
      <c r="B47" s="51" t="s">
        <v>54</v>
      </c>
      <c r="C47" s="51" t="s">
        <v>121</v>
      </c>
      <c r="D47" s="10">
        <f t="shared" si="1"/>
        <v>119829</v>
      </c>
      <c r="E47" s="60">
        <v>5526</v>
      </c>
      <c r="F47" s="60">
        <v>6273</v>
      </c>
      <c r="G47" s="60">
        <v>7680</v>
      </c>
      <c r="H47" s="60">
        <v>7907</v>
      </c>
      <c r="I47" s="60">
        <v>8918</v>
      </c>
      <c r="J47" s="60">
        <v>9864</v>
      </c>
      <c r="K47" s="33">
        <v>11126</v>
      </c>
      <c r="L47" s="20">
        <f t="shared" si="6"/>
        <v>57294</v>
      </c>
      <c r="M47" s="15"/>
      <c r="N47" s="51"/>
      <c r="O47" s="51" t="s">
        <v>54</v>
      </c>
      <c r="P47" s="51" t="s">
        <v>121</v>
      </c>
      <c r="Q47" s="33">
        <v>12507</v>
      </c>
      <c r="R47" s="33">
        <v>12507</v>
      </c>
      <c r="S47" s="33">
        <v>12507</v>
      </c>
      <c r="T47" s="33">
        <v>12507</v>
      </c>
      <c r="U47" s="33">
        <v>12507</v>
      </c>
      <c r="V47" s="20">
        <f t="shared" si="4"/>
        <v>62535</v>
      </c>
    </row>
    <row r="48" spans="1:22" ht="57.75" customHeight="1">
      <c r="A48" s="57"/>
      <c r="B48" s="57" t="s">
        <v>129</v>
      </c>
      <c r="C48" s="51" t="s">
        <v>121</v>
      </c>
      <c r="D48" s="10">
        <f t="shared" si="1"/>
        <v>6615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151</v>
      </c>
      <c r="K48" s="33">
        <v>964</v>
      </c>
      <c r="L48" s="20">
        <f t="shared" si="6"/>
        <v>1115</v>
      </c>
      <c r="M48" s="15"/>
      <c r="N48" s="57"/>
      <c r="O48" s="57" t="s">
        <v>129</v>
      </c>
      <c r="P48" s="51" t="s">
        <v>121</v>
      </c>
      <c r="Q48" s="33">
        <v>1100</v>
      </c>
      <c r="R48" s="33">
        <v>1100</v>
      </c>
      <c r="S48" s="33">
        <v>1100</v>
      </c>
      <c r="T48" s="33">
        <v>1100</v>
      </c>
      <c r="U48" s="33">
        <v>1100</v>
      </c>
      <c r="V48" s="20">
        <f t="shared" si="4"/>
        <v>5500</v>
      </c>
    </row>
    <row r="49" spans="1:22" ht="84.75" customHeight="1">
      <c r="A49" s="57"/>
      <c r="B49" s="57" t="s">
        <v>55</v>
      </c>
      <c r="C49" s="51" t="s">
        <v>121</v>
      </c>
      <c r="D49" s="10">
        <f t="shared" si="1"/>
        <v>14466.6</v>
      </c>
      <c r="E49" s="60">
        <v>0</v>
      </c>
      <c r="F49" s="60">
        <v>0</v>
      </c>
      <c r="G49" s="60">
        <v>23</v>
      </c>
      <c r="H49" s="60">
        <v>918</v>
      </c>
      <c r="I49" s="60">
        <v>1269</v>
      </c>
      <c r="J49" s="60">
        <v>1437</v>
      </c>
      <c r="K49" s="33">
        <v>2398.6</v>
      </c>
      <c r="L49" s="20">
        <f t="shared" si="6"/>
        <v>6045.6</v>
      </c>
      <c r="M49" s="15"/>
      <c r="N49" s="57"/>
      <c r="O49" s="57" t="s">
        <v>55</v>
      </c>
      <c r="P49" s="51" t="s">
        <v>121</v>
      </c>
      <c r="Q49" s="33">
        <v>1952</v>
      </c>
      <c r="R49" s="33">
        <v>1879</v>
      </c>
      <c r="S49" s="33">
        <v>1530</v>
      </c>
      <c r="T49" s="33">
        <v>1530</v>
      </c>
      <c r="U49" s="33">
        <v>1530</v>
      </c>
      <c r="V49" s="20">
        <f t="shared" si="4"/>
        <v>8421</v>
      </c>
    </row>
    <row r="50" spans="1:22" ht="84" customHeight="1">
      <c r="A50" s="51"/>
      <c r="B50" s="51" t="s">
        <v>9</v>
      </c>
      <c r="C50" s="51" t="s">
        <v>39</v>
      </c>
      <c r="D50" s="10">
        <f t="shared" si="1"/>
        <v>29723.8</v>
      </c>
      <c r="E50" s="60">
        <v>0</v>
      </c>
      <c r="F50" s="60">
        <f>30+2668</f>
        <v>2698</v>
      </c>
      <c r="G50" s="60">
        <v>3132</v>
      </c>
      <c r="H50" s="60">
        <v>3329</v>
      </c>
      <c r="I50" s="60">
        <v>2521</v>
      </c>
      <c r="J50" s="60">
        <v>2323</v>
      </c>
      <c r="K50" s="33">
        <v>2480.8</v>
      </c>
      <c r="L50" s="20">
        <f t="shared" si="6"/>
        <v>16483.8</v>
      </c>
      <c r="M50" s="15"/>
      <c r="N50" s="51"/>
      <c r="O50" s="51" t="s">
        <v>9</v>
      </c>
      <c r="P50" s="51" t="s">
        <v>39</v>
      </c>
      <c r="Q50" s="33">
        <v>2515</v>
      </c>
      <c r="R50" s="33">
        <v>2607</v>
      </c>
      <c r="S50" s="33">
        <v>2706</v>
      </c>
      <c r="T50" s="33">
        <v>2706</v>
      </c>
      <c r="U50" s="33">
        <v>2706</v>
      </c>
      <c r="V50" s="20">
        <f t="shared" si="4"/>
        <v>13240</v>
      </c>
    </row>
    <row r="51" spans="1:22" ht="141" customHeight="1">
      <c r="A51" s="51"/>
      <c r="B51" s="51" t="s">
        <v>10</v>
      </c>
      <c r="C51" s="51" t="s">
        <v>39</v>
      </c>
      <c r="D51" s="10">
        <f t="shared" si="1"/>
        <v>79635</v>
      </c>
      <c r="E51" s="60">
        <v>6202</v>
      </c>
      <c r="F51" s="60">
        <f>147+6227</f>
        <v>6374</v>
      </c>
      <c r="G51" s="60">
        <v>5837</v>
      </c>
      <c r="H51" s="60">
        <v>6261</v>
      </c>
      <c r="I51" s="60">
        <v>6258</v>
      </c>
      <c r="J51" s="60">
        <v>6444</v>
      </c>
      <c r="K51" s="33">
        <v>6517</v>
      </c>
      <c r="L51" s="20">
        <f t="shared" si="6"/>
        <v>43893</v>
      </c>
      <c r="M51" s="15"/>
      <c r="N51" s="51"/>
      <c r="O51" s="51" t="s">
        <v>10</v>
      </c>
      <c r="P51" s="51" t="s">
        <v>39</v>
      </c>
      <c r="Q51" s="33">
        <v>6763</v>
      </c>
      <c r="R51" s="33">
        <v>7034</v>
      </c>
      <c r="S51" s="33">
        <v>7315</v>
      </c>
      <c r="T51" s="33">
        <v>7315</v>
      </c>
      <c r="U51" s="33">
        <v>7315</v>
      </c>
      <c r="V51" s="20">
        <f t="shared" si="4"/>
        <v>35742</v>
      </c>
    </row>
    <row r="52" spans="1:22" ht="90.75" customHeight="1">
      <c r="A52" s="51"/>
      <c r="B52" s="51" t="s">
        <v>11</v>
      </c>
      <c r="C52" s="51" t="s">
        <v>39</v>
      </c>
      <c r="D52" s="10">
        <f t="shared" si="1"/>
        <v>234</v>
      </c>
      <c r="E52" s="60">
        <v>210</v>
      </c>
      <c r="F52" s="60">
        <v>24</v>
      </c>
      <c r="G52" s="60">
        <v>0</v>
      </c>
      <c r="H52" s="60">
        <v>0</v>
      </c>
      <c r="I52" s="60">
        <v>0</v>
      </c>
      <c r="J52" s="60">
        <v>0</v>
      </c>
      <c r="K52" s="33">
        <v>0</v>
      </c>
      <c r="L52" s="20">
        <f t="shared" si="6"/>
        <v>234</v>
      </c>
      <c r="M52" s="15"/>
      <c r="N52" s="51"/>
      <c r="O52" s="51" t="s">
        <v>11</v>
      </c>
      <c r="P52" s="51" t="s">
        <v>39</v>
      </c>
      <c r="Q52" s="33">
        <v>0</v>
      </c>
      <c r="R52" s="33">
        <v>0</v>
      </c>
      <c r="S52" s="33">
        <v>0</v>
      </c>
      <c r="T52" s="33">
        <v>0</v>
      </c>
      <c r="U52" s="33">
        <v>0</v>
      </c>
      <c r="V52" s="20">
        <f t="shared" si="4"/>
        <v>0</v>
      </c>
    </row>
    <row r="53" spans="1:22" ht="146.25" customHeight="1">
      <c r="A53" s="51"/>
      <c r="B53" s="51" t="s">
        <v>12</v>
      </c>
      <c r="C53" s="51" t="s">
        <v>39</v>
      </c>
      <c r="D53" s="10">
        <f t="shared" si="1"/>
        <v>295.4</v>
      </c>
      <c r="E53" s="60">
        <v>53</v>
      </c>
      <c r="F53" s="60">
        <v>29</v>
      </c>
      <c r="G53" s="60">
        <v>29</v>
      </c>
      <c r="H53" s="60">
        <v>31</v>
      </c>
      <c r="I53" s="60">
        <v>22</v>
      </c>
      <c r="J53" s="60">
        <v>16</v>
      </c>
      <c r="K53" s="33">
        <v>19</v>
      </c>
      <c r="L53" s="20">
        <f t="shared" si="6"/>
        <v>199</v>
      </c>
      <c r="M53" s="15"/>
      <c r="N53" s="51"/>
      <c r="O53" s="51" t="s">
        <v>12</v>
      </c>
      <c r="P53" s="51" t="s">
        <v>39</v>
      </c>
      <c r="Q53" s="33">
        <v>19.2</v>
      </c>
      <c r="R53" s="33">
        <v>19.3</v>
      </c>
      <c r="S53" s="33">
        <v>19.3</v>
      </c>
      <c r="T53" s="33">
        <v>19.3</v>
      </c>
      <c r="U53" s="33">
        <v>19.3</v>
      </c>
      <c r="V53" s="20">
        <f t="shared" si="4"/>
        <v>96.39999999999999</v>
      </c>
    </row>
    <row r="54" spans="1:22" ht="96.75" customHeight="1">
      <c r="A54" s="51"/>
      <c r="B54" s="51" t="s">
        <v>62</v>
      </c>
      <c r="C54" s="51" t="s">
        <v>40</v>
      </c>
      <c r="D54" s="10">
        <f t="shared" si="1"/>
        <v>21631</v>
      </c>
      <c r="E54" s="60">
        <v>1502</v>
      </c>
      <c r="F54" s="60">
        <v>1502</v>
      </c>
      <c r="G54" s="60">
        <v>1502</v>
      </c>
      <c r="H54" s="60">
        <v>3120</v>
      </c>
      <c r="I54" s="60">
        <v>3044</v>
      </c>
      <c r="J54" s="60">
        <v>4195</v>
      </c>
      <c r="K54" s="33">
        <v>4146</v>
      </c>
      <c r="L54" s="20">
        <f t="shared" si="6"/>
        <v>19011</v>
      </c>
      <c r="M54" s="15"/>
      <c r="N54" s="51"/>
      <c r="O54" s="51" t="s">
        <v>62</v>
      </c>
      <c r="P54" s="51" t="s">
        <v>40</v>
      </c>
      <c r="Q54" s="33">
        <v>524</v>
      </c>
      <c r="R54" s="33">
        <v>524</v>
      </c>
      <c r="S54" s="33">
        <v>524</v>
      </c>
      <c r="T54" s="33">
        <v>524</v>
      </c>
      <c r="U54" s="33">
        <v>524</v>
      </c>
      <c r="V54" s="20">
        <f t="shared" si="4"/>
        <v>2620</v>
      </c>
    </row>
    <row r="55" spans="1:22" ht="63" customHeight="1">
      <c r="A55" s="51"/>
      <c r="B55" s="51" t="s">
        <v>13</v>
      </c>
      <c r="C55" s="51" t="s">
        <v>40</v>
      </c>
      <c r="D55" s="10">
        <f t="shared" si="1"/>
        <v>5069</v>
      </c>
      <c r="E55" s="60">
        <v>453</v>
      </c>
      <c r="F55" s="60">
        <v>375</v>
      </c>
      <c r="G55" s="60">
        <v>636</v>
      </c>
      <c r="H55" s="60">
        <v>460</v>
      </c>
      <c r="I55" s="60">
        <v>476</v>
      </c>
      <c r="J55" s="60">
        <v>447</v>
      </c>
      <c r="K55" s="33">
        <v>239</v>
      </c>
      <c r="L55" s="20">
        <f t="shared" si="6"/>
        <v>3086</v>
      </c>
      <c r="M55" s="15"/>
      <c r="N55" s="51"/>
      <c r="O55" s="51" t="s">
        <v>13</v>
      </c>
      <c r="P55" s="51" t="s">
        <v>40</v>
      </c>
      <c r="Q55" s="33">
        <v>375</v>
      </c>
      <c r="R55" s="33">
        <v>390</v>
      </c>
      <c r="S55" s="33">
        <v>406</v>
      </c>
      <c r="T55" s="33">
        <v>406</v>
      </c>
      <c r="U55" s="33">
        <v>406</v>
      </c>
      <c r="V55" s="20">
        <f t="shared" si="4"/>
        <v>1983</v>
      </c>
    </row>
    <row r="56" spans="1:22" ht="197.25" customHeight="1">
      <c r="A56" s="51"/>
      <c r="B56" s="36" t="s">
        <v>14</v>
      </c>
      <c r="C56" s="51" t="s">
        <v>40</v>
      </c>
      <c r="D56" s="10">
        <f t="shared" si="1"/>
        <v>3043</v>
      </c>
      <c r="E56" s="60">
        <v>209</v>
      </c>
      <c r="F56" s="60">
        <v>210</v>
      </c>
      <c r="G56" s="60">
        <v>237</v>
      </c>
      <c r="H56" s="60">
        <v>253</v>
      </c>
      <c r="I56" s="60">
        <v>226</v>
      </c>
      <c r="J56" s="60">
        <v>251</v>
      </c>
      <c r="K56" s="33">
        <v>265</v>
      </c>
      <c r="L56" s="20">
        <f t="shared" si="6"/>
        <v>1651</v>
      </c>
      <c r="M56" s="15"/>
      <c r="N56" s="51"/>
      <c r="O56" s="36" t="s">
        <v>14</v>
      </c>
      <c r="P56" s="51" t="s">
        <v>40</v>
      </c>
      <c r="Q56" s="33">
        <v>263</v>
      </c>
      <c r="R56" s="33">
        <v>274</v>
      </c>
      <c r="S56" s="33">
        <v>285</v>
      </c>
      <c r="T56" s="33">
        <v>285</v>
      </c>
      <c r="U56" s="33">
        <v>285</v>
      </c>
      <c r="V56" s="20">
        <f t="shared" si="4"/>
        <v>1392</v>
      </c>
    </row>
    <row r="57" spans="1:22" ht="72.75" customHeight="1">
      <c r="A57" s="51"/>
      <c r="B57" s="51" t="s">
        <v>15</v>
      </c>
      <c r="C57" s="51" t="s">
        <v>40</v>
      </c>
      <c r="D57" s="10">
        <f t="shared" si="1"/>
        <v>391245</v>
      </c>
      <c r="E57" s="60">
        <v>24484</v>
      </c>
      <c r="F57" s="60">
        <f>431+26217</f>
        <v>26648</v>
      </c>
      <c r="G57" s="60">
        <v>28774</v>
      </c>
      <c r="H57" s="60">
        <v>30377</v>
      </c>
      <c r="I57" s="60">
        <v>32380</v>
      </c>
      <c r="J57" s="60">
        <v>32271</v>
      </c>
      <c r="K57" s="33">
        <v>31594</v>
      </c>
      <c r="L57" s="20">
        <f t="shared" si="6"/>
        <v>206528</v>
      </c>
      <c r="M57" s="15"/>
      <c r="N57" s="51"/>
      <c r="O57" s="51" t="s">
        <v>15</v>
      </c>
      <c r="P57" s="51" t="s">
        <v>40</v>
      </c>
      <c r="Q57" s="33">
        <v>34945</v>
      </c>
      <c r="R57" s="33">
        <v>36339</v>
      </c>
      <c r="S57" s="33">
        <v>37811</v>
      </c>
      <c r="T57" s="33">
        <v>37811</v>
      </c>
      <c r="U57" s="33">
        <v>37811</v>
      </c>
      <c r="V57" s="20">
        <f t="shared" si="4"/>
        <v>184717</v>
      </c>
    </row>
    <row r="58" spans="1:22" ht="48.75" customHeight="1">
      <c r="A58" s="51"/>
      <c r="B58" s="51" t="s">
        <v>56</v>
      </c>
      <c r="C58" s="51" t="s">
        <v>40</v>
      </c>
      <c r="D58" s="10">
        <f t="shared" si="1"/>
        <v>2376</v>
      </c>
      <c r="E58" s="60">
        <v>363</v>
      </c>
      <c r="F58" s="60">
        <v>229</v>
      </c>
      <c r="G58" s="60">
        <v>358</v>
      </c>
      <c r="H58" s="60">
        <v>211</v>
      </c>
      <c r="I58" s="60">
        <v>227</v>
      </c>
      <c r="J58" s="60">
        <v>236</v>
      </c>
      <c r="K58" s="33">
        <v>219</v>
      </c>
      <c r="L58" s="20">
        <f t="shared" si="6"/>
        <v>1843</v>
      </c>
      <c r="M58" s="15"/>
      <c r="N58" s="51"/>
      <c r="O58" s="51" t="s">
        <v>56</v>
      </c>
      <c r="P58" s="51" t="s">
        <v>40</v>
      </c>
      <c r="Q58" s="33">
        <v>101</v>
      </c>
      <c r="R58" s="33">
        <v>105</v>
      </c>
      <c r="S58" s="33">
        <v>109</v>
      </c>
      <c r="T58" s="33">
        <v>109</v>
      </c>
      <c r="U58" s="33">
        <v>109</v>
      </c>
      <c r="V58" s="20">
        <f t="shared" si="4"/>
        <v>533</v>
      </c>
    </row>
    <row r="59" spans="1:22" ht="63" customHeight="1">
      <c r="A59" s="51"/>
      <c r="B59" s="51" t="s">
        <v>57</v>
      </c>
      <c r="C59" s="51" t="s">
        <v>40</v>
      </c>
      <c r="D59" s="10">
        <f t="shared" si="1"/>
        <v>6136</v>
      </c>
      <c r="E59" s="60">
        <v>317</v>
      </c>
      <c r="F59" s="60">
        <f>8+365</f>
        <v>373</v>
      </c>
      <c r="G59" s="60">
        <v>437</v>
      </c>
      <c r="H59" s="60">
        <v>479</v>
      </c>
      <c r="I59" s="60">
        <v>501</v>
      </c>
      <c r="J59" s="60">
        <v>538</v>
      </c>
      <c r="K59" s="33">
        <v>554</v>
      </c>
      <c r="L59" s="20">
        <f t="shared" si="6"/>
        <v>3199</v>
      </c>
      <c r="M59" s="15"/>
      <c r="N59" s="51"/>
      <c r="O59" s="51" t="s">
        <v>57</v>
      </c>
      <c r="P59" s="51" t="s">
        <v>40</v>
      </c>
      <c r="Q59" s="33">
        <v>556</v>
      </c>
      <c r="R59" s="33">
        <v>578</v>
      </c>
      <c r="S59" s="33">
        <v>601</v>
      </c>
      <c r="T59" s="33">
        <v>601</v>
      </c>
      <c r="U59" s="33">
        <v>601</v>
      </c>
      <c r="V59" s="20">
        <f t="shared" si="4"/>
        <v>2937</v>
      </c>
    </row>
    <row r="60" spans="1:22" ht="98.25" customHeight="1">
      <c r="A60" s="51"/>
      <c r="B60" s="51" t="s">
        <v>59</v>
      </c>
      <c r="C60" s="51" t="s">
        <v>40</v>
      </c>
      <c r="D60" s="10">
        <f t="shared" si="1"/>
        <v>111242</v>
      </c>
      <c r="E60" s="60">
        <v>9351</v>
      </c>
      <c r="F60" s="60">
        <f>111+9180</f>
        <v>9291</v>
      </c>
      <c r="G60" s="60">
        <v>9435</v>
      </c>
      <c r="H60" s="60">
        <v>9470</v>
      </c>
      <c r="I60" s="60">
        <v>9629</v>
      </c>
      <c r="J60" s="60">
        <v>9078</v>
      </c>
      <c r="K60" s="33">
        <v>8760</v>
      </c>
      <c r="L60" s="20">
        <f t="shared" si="6"/>
        <v>65014</v>
      </c>
      <c r="M60" s="15"/>
      <c r="N60" s="51"/>
      <c r="O60" s="51" t="s">
        <v>59</v>
      </c>
      <c r="P60" s="51" t="s">
        <v>40</v>
      </c>
      <c r="Q60" s="33">
        <v>8745</v>
      </c>
      <c r="R60" s="33">
        <v>9094</v>
      </c>
      <c r="S60" s="33">
        <v>9463</v>
      </c>
      <c r="T60" s="33">
        <v>9463</v>
      </c>
      <c r="U60" s="33">
        <v>9463</v>
      </c>
      <c r="V60" s="20">
        <f t="shared" si="4"/>
        <v>46228</v>
      </c>
    </row>
    <row r="61" spans="1:22" ht="55.5" customHeight="1">
      <c r="A61" s="6"/>
      <c r="B61" s="51" t="s">
        <v>16</v>
      </c>
      <c r="C61" s="51" t="s">
        <v>40</v>
      </c>
      <c r="D61" s="10">
        <f t="shared" si="1"/>
        <v>6451</v>
      </c>
      <c r="E61" s="60">
        <v>597</v>
      </c>
      <c r="F61" s="60">
        <f>8+550</f>
        <v>558</v>
      </c>
      <c r="G61" s="60">
        <f>9+618</f>
        <v>627</v>
      </c>
      <c r="H61" s="60">
        <v>421</v>
      </c>
      <c r="I61" s="60">
        <v>586</v>
      </c>
      <c r="J61" s="60">
        <v>533</v>
      </c>
      <c r="K61" s="33">
        <v>367</v>
      </c>
      <c r="L61" s="20">
        <f t="shared" si="6"/>
        <v>3689</v>
      </c>
      <c r="M61" s="15"/>
      <c r="N61" s="6"/>
      <c r="O61" s="51" t="s">
        <v>16</v>
      </c>
      <c r="P61" s="51" t="s">
        <v>40</v>
      </c>
      <c r="Q61" s="33">
        <v>516</v>
      </c>
      <c r="R61" s="33">
        <v>545</v>
      </c>
      <c r="S61" s="33">
        <v>567</v>
      </c>
      <c r="T61" s="33">
        <v>567</v>
      </c>
      <c r="U61" s="33">
        <v>567</v>
      </c>
      <c r="V61" s="20">
        <f t="shared" si="4"/>
        <v>2762</v>
      </c>
    </row>
    <row r="62" spans="1:22" ht="63.75" customHeight="1">
      <c r="A62" s="58"/>
      <c r="B62" s="58" t="s">
        <v>52</v>
      </c>
      <c r="C62" s="51" t="s">
        <v>121</v>
      </c>
      <c r="D62" s="10">
        <f t="shared" si="1"/>
        <v>4118</v>
      </c>
      <c r="E62" s="60">
        <v>0</v>
      </c>
      <c r="F62" s="60">
        <v>0</v>
      </c>
      <c r="G62" s="60">
        <v>276</v>
      </c>
      <c r="H62" s="60">
        <v>413</v>
      </c>
      <c r="I62" s="60">
        <v>458</v>
      </c>
      <c r="J62" s="60">
        <v>506</v>
      </c>
      <c r="K62" s="33">
        <v>372</v>
      </c>
      <c r="L62" s="20">
        <f t="shared" si="6"/>
        <v>2025</v>
      </c>
      <c r="M62" s="15"/>
      <c r="N62" s="58"/>
      <c r="O62" s="58" t="s">
        <v>52</v>
      </c>
      <c r="P62" s="51" t="s">
        <v>121</v>
      </c>
      <c r="Q62" s="33">
        <v>445</v>
      </c>
      <c r="R62" s="33">
        <v>412</v>
      </c>
      <c r="S62" s="33">
        <v>412</v>
      </c>
      <c r="T62" s="33">
        <v>412</v>
      </c>
      <c r="U62" s="33">
        <v>412</v>
      </c>
      <c r="V62" s="20">
        <f t="shared" si="4"/>
        <v>2093</v>
      </c>
    </row>
    <row r="63" spans="1:22" ht="62.25" customHeight="1">
      <c r="A63" s="63"/>
      <c r="B63" s="107" t="s">
        <v>141</v>
      </c>
      <c r="C63" s="51" t="s">
        <v>39</v>
      </c>
      <c r="D63" s="10">
        <f t="shared" si="1"/>
        <v>48707.3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33">
        <v>0</v>
      </c>
      <c r="L63" s="20">
        <f t="shared" si="6"/>
        <v>0</v>
      </c>
      <c r="M63" s="15"/>
      <c r="N63" s="63"/>
      <c r="O63" s="107" t="s">
        <v>141</v>
      </c>
      <c r="P63" s="51" t="s">
        <v>39</v>
      </c>
      <c r="Q63" s="33">
        <v>9808.5</v>
      </c>
      <c r="R63" s="33">
        <v>9724.7</v>
      </c>
      <c r="S63" s="33">
        <v>9724.7</v>
      </c>
      <c r="T63" s="33">
        <v>9724.7</v>
      </c>
      <c r="U63" s="33">
        <v>9724.7</v>
      </c>
      <c r="V63" s="20">
        <f t="shared" si="4"/>
        <v>48707.3</v>
      </c>
    </row>
    <row r="64" spans="1:22" ht="77.25" customHeight="1">
      <c r="A64" s="63"/>
      <c r="B64" s="108"/>
      <c r="C64" s="51" t="s">
        <v>40</v>
      </c>
      <c r="D64" s="10">
        <f>L64+V64</f>
        <v>15844.7</v>
      </c>
      <c r="E64" s="60">
        <v>0</v>
      </c>
      <c r="F64" s="60">
        <v>0</v>
      </c>
      <c r="G64" s="60">
        <v>0</v>
      </c>
      <c r="H64" s="60">
        <v>0</v>
      </c>
      <c r="I64" s="60">
        <v>0</v>
      </c>
      <c r="J64" s="60">
        <v>0</v>
      </c>
      <c r="K64" s="33">
        <v>0</v>
      </c>
      <c r="L64" s="20">
        <f>E64+F64+G64+H64+I64+J64+K64</f>
        <v>0</v>
      </c>
      <c r="M64" s="15"/>
      <c r="N64" s="63"/>
      <c r="O64" s="108"/>
      <c r="P64" s="51" t="s">
        <v>40</v>
      </c>
      <c r="Q64" s="33">
        <v>2793.5</v>
      </c>
      <c r="R64" s="33">
        <v>3262.8</v>
      </c>
      <c r="S64" s="33">
        <v>3262.8</v>
      </c>
      <c r="T64" s="33">
        <v>3262.8</v>
      </c>
      <c r="U64" s="33">
        <v>3262.8</v>
      </c>
      <c r="V64" s="20">
        <f>Q64+R64+S64+T64+U64</f>
        <v>15844.7</v>
      </c>
    </row>
    <row r="65" spans="1:22" ht="38.25" customHeight="1">
      <c r="A65" s="39" t="s">
        <v>82</v>
      </c>
      <c r="B65" s="80" t="s">
        <v>83</v>
      </c>
      <c r="C65" s="56" t="s">
        <v>38</v>
      </c>
      <c r="D65" s="10">
        <f t="shared" si="1"/>
        <v>1959</v>
      </c>
      <c r="E65" s="4">
        <f aca="true" t="shared" si="14" ref="E65:K65">E66+E67+E68+E69</f>
        <v>71</v>
      </c>
      <c r="F65" s="4">
        <f t="shared" si="14"/>
        <v>71</v>
      </c>
      <c r="G65" s="4">
        <f t="shared" si="14"/>
        <v>455</v>
      </c>
      <c r="H65" s="4">
        <f t="shared" si="14"/>
        <v>690</v>
      </c>
      <c r="I65" s="4">
        <f t="shared" si="14"/>
        <v>356</v>
      </c>
      <c r="J65" s="4">
        <f t="shared" si="14"/>
        <v>62</v>
      </c>
      <c r="K65" s="34">
        <f t="shared" si="14"/>
        <v>254</v>
      </c>
      <c r="L65" s="20">
        <f t="shared" si="6"/>
        <v>1959</v>
      </c>
      <c r="M65" s="15"/>
      <c r="N65" s="39" t="s">
        <v>82</v>
      </c>
      <c r="O65" s="80" t="s">
        <v>83</v>
      </c>
      <c r="P65" s="56" t="s">
        <v>38</v>
      </c>
      <c r="Q65" s="34">
        <f>Q66+Q67+Q68+Q69</f>
        <v>0</v>
      </c>
      <c r="R65" s="34">
        <f>R66+R67+R68+R69</f>
        <v>0</v>
      </c>
      <c r="S65" s="34">
        <f>S66+S67+S68+S69</f>
        <v>0</v>
      </c>
      <c r="T65" s="34">
        <f>T66+T67+T68+T69</f>
        <v>0</v>
      </c>
      <c r="U65" s="34">
        <f>U66+U67+U68+U69</f>
        <v>0</v>
      </c>
      <c r="V65" s="20">
        <f t="shared" si="4"/>
        <v>0</v>
      </c>
    </row>
    <row r="66" spans="1:22" ht="34.5" customHeight="1">
      <c r="A66" s="53"/>
      <c r="B66" s="81"/>
      <c r="C66" s="56" t="s">
        <v>39</v>
      </c>
      <c r="D66" s="10">
        <f t="shared" si="1"/>
        <v>191</v>
      </c>
      <c r="E66" s="4">
        <v>0</v>
      </c>
      <c r="F66" s="4">
        <v>0</v>
      </c>
      <c r="G66" s="4">
        <f>G71</f>
        <v>191</v>
      </c>
      <c r="H66" s="4">
        <v>0</v>
      </c>
      <c r="I66" s="4">
        <v>0</v>
      </c>
      <c r="J66" s="4">
        <v>0</v>
      </c>
      <c r="K66" s="34">
        <v>0</v>
      </c>
      <c r="L66" s="20">
        <f t="shared" si="6"/>
        <v>191</v>
      </c>
      <c r="M66" s="15"/>
      <c r="N66" s="53"/>
      <c r="O66" s="81"/>
      <c r="P66" s="56" t="s">
        <v>39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20">
        <f t="shared" si="4"/>
        <v>0</v>
      </c>
    </row>
    <row r="67" spans="1:22" ht="29.25" customHeight="1">
      <c r="A67" s="54"/>
      <c r="B67" s="81"/>
      <c r="C67" s="56" t="s">
        <v>40</v>
      </c>
      <c r="D67" s="10">
        <f t="shared" si="1"/>
        <v>619</v>
      </c>
      <c r="E67" s="4">
        <f>E70+E72</f>
        <v>71</v>
      </c>
      <c r="F67" s="4">
        <f aca="true" t="shared" si="15" ref="F67:K67">F70+F72</f>
        <v>71</v>
      </c>
      <c r="G67" s="4">
        <f t="shared" si="15"/>
        <v>264</v>
      </c>
      <c r="H67" s="4">
        <f t="shared" si="15"/>
        <v>213</v>
      </c>
      <c r="I67" s="4">
        <f t="shared" si="15"/>
        <v>0</v>
      </c>
      <c r="J67" s="4">
        <f t="shared" si="15"/>
        <v>0</v>
      </c>
      <c r="K67" s="34">
        <f t="shared" si="15"/>
        <v>0</v>
      </c>
      <c r="L67" s="20">
        <f t="shared" si="6"/>
        <v>619</v>
      </c>
      <c r="M67" s="15"/>
      <c r="N67" s="54"/>
      <c r="O67" s="81"/>
      <c r="P67" s="56" t="s">
        <v>40</v>
      </c>
      <c r="Q67" s="34">
        <f>Q70+Q72</f>
        <v>0</v>
      </c>
      <c r="R67" s="34">
        <f>R70+R72</f>
        <v>0</v>
      </c>
      <c r="S67" s="34">
        <f>S70+S72</f>
        <v>0</v>
      </c>
      <c r="T67" s="34">
        <f>T70+T72</f>
        <v>0</v>
      </c>
      <c r="U67" s="34">
        <f>U70+U72</f>
        <v>0</v>
      </c>
      <c r="V67" s="20">
        <f t="shared" si="4"/>
        <v>0</v>
      </c>
    </row>
    <row r="68" spans="1:22" ht="52.5">
      <c r="A68" s="54"/>
      <c r="B68" s="81"/>
      <c r="C68" s="56" t="s">
        <v>121</v>
      </c>
      <c r="D68" s="10">
        <f t="shared" si="1"/>
        <v>1149</v>
      </c>
      <c r="E68" s="4">
        <f aca="true" t="shared" si="16" ref="E68:J68">E73</f>
        <v>0</v>
      </c>
      <c r="F68" s="4">
        <f t="shared" si="16"/>
        <v>0</v>
      </c>
      <c r="G68" s="4">
        <f t="shared" si="16"/>
        <v>0</v>
      </c>
      <c r="H68" s="4">
        <f t="shared" si="16"/>
        <v>477</v>
      </c>
      <c r="I68" s="4">
        <f t="shared" si="16"/>
        <v>356</v>
      </c>
      <c r="J68" s="4">
        <f t="shared" si="16"/>
        <v>62</v>
      </c>
      <c r="K68" s="34">
        <f>K73</f>
        <v>254</v>
      </c>
      <c r="L68" s="20">
        <f t="shared" si="6"/>
        <v>1149</v>
      </c>
      <c r="M68" s="15"/>
      <c r="N68" s="54"/>
      <c r="O68" s="81"/>
      <c r="P68" s="56" t="s">
        <v>121</v>
      </c>
      <c r="Q68" s="34">
        <f>Q73</f>
        <v>0</v>
      </c>
      <c r="R68" s="34">
        <f>R73</f>
        <v>0</v>
      </c>
      <c r="S68" s="34">
        <f>S73</f>
        <v>0</v>
      </c>
      <c r="T68" s="34">
        <f>T73</f>
        <v>0</v>
      </c>
      <c r="U68" s="34">
        <f>U73</f>
        <v>0</v>
      </c>
      <c r="V68" s="20">
        <f t="shared" si="4"/>
        <v>0</v>
      </c>
    </row>
    <row r="69" spans="1:22" ht="26.25">
      <c r="A69" s="55"/>
      <c r="B69" s="82"/>
      <c r="C69" s="56" t="s">
        <v>42</v>
      </c>
      <c r="D69" s="10">
        <f t="shared" si="1"/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34">
        <v>0</v>
      </c>
      <c r="L69" s="20">
        <f t="shared" si="6"/>
        <v>0</v>
      </c>
      <c r="M69" s="15"/>
      <c r="N69" s="55"/>
      <c r="O69" s="82"/>
      <c r="P69" s="56" t="s">
        <v>42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20">
        <f t="shared" si="4"/>
        <v>0</v>
      </c>
    </row>
    <row r="70" spans="1:22" ht="135.75" customHeight="1">
      <c r="A70" s="51"/>
      <c r="B70" s="51" t="s">
        <v>17</v>
      </c>
      <c r="C70" s="51" t="s">
        <v>40</v>
      </c>
      <c r="D70" s="10">
        <f t="shared" si="1"/>
        <v>284</v>
      </c>
      <c r="E70" s="60">
        <v>0</v>
      </c>
      <c r="F70" s="60">
        <v>0</v>
      </c>
      <c r="G70" s="60">
        <v>142</v>
      </c>
      <c r="H70" s="60">
        <v>142</v>
      </c>
      <c r="I70" s="60">
        <v>0</v>
      </c>
      <c r="J70" s="60">
        <v>0</v>
      </c>
      <c r="K70" s="33">
        <v>0</v>
      </c>
      <c r="L70" s="20">
        <f t="shared" si="6"/>
        <v>284</v>
      </c>
      <c r="M70" s="15"/>
      <c r="N70" s="51"/>
      <c r="O70" s="51" t="s">
        <v>17</v>
      </c>
      <c r="P70" s="51" t="s">
        <v>40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20">
        <f t="shared" si="4"/>
        <v>0</v>
      </c>
    </row>
    <row r="71" spans="1:22" ht="85.5" customHeight="1">
      <c r="A71" s="51"/>
      <c r="B71" s="51" t="s">
        <v>51</v>
      </c>
      <c r="C71" s="51" t="s">
        <v>39</v>
      </c>
      <c r="D71" s="10">
        <f t="shared" si="1"/>
        <v>191</v>
      </c>
      <c r="E71" s="60">
        <v>0</v>
      </c>
      <c r="F71" s="60">
        <v>0</v>
      </c>
      <c r="G71" s="60">
        <v>191</v>
      </c>
      <c r="H71" s="60">
        <v>0</v>
      </c>
      <c r="I71" s="60">
        <v>0</v>
      </c>
      <c r="J71" s="60">
        <v>0</v>
      </c>
      <c r="K71" s="33">
        <v>0</v>
      </c>
      <c r="L71" s="20">
        <f t="shared" si="6"/>
        <v>191</v>
      </c>
      <c r="M71" s="15"/>
      <c r="N71" s="51"/>
      <c r="O71" s="51" t="s">
        <v>51</v>
      </c>
      <c r="P71" s="51" t="s">
        <v>39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20">
        <f t="shared" si="4"/>
        <v>0</v>
      </c>
    </row>
    <row r="72" spans="1:22" ht="145.5" customHeight="1">
      <c r="A72" s="51"/>
      <c r="B72" s="51" t="s">
        <v>18</v>
      </c>
      <c r="C72" s="51" t="s">
        <v>40</v>
      </c>
      <c r="D72" s="10">
        <f t="shared" si="1"/>
        <v>335</v>
      </c>
      <c r="E72" s="60">
        <v>71</v>
      </c>
      <c r="F72" s="60">
        <v>71</v>
      </c>
      <c r="G72" s="60">
        <v>122</v>
      </c>
      <c r="H72" s="60">
        <v>71</v>
      </c>
      <c r="I72" s="60">
        <v>0</v>
      </c>
      <c r="J72" s="60">
        <v>0</v>
      </c>
      <c r="K72" s="33">
        <v>0</v>
      </c>
      <c r="L72" s="20">
        <f t="shared" si="6"/>
        <v>335</v>
      </c>
      <c r="M72" s="15"/>
      <c r="N72" s="51"/>
      <c r="O72" s="51" t="s">
        <v>18</v>
      </c>
      <c r="P72" s="51" t="s">
        <v>40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20">
        <f t="shared" si="4"/>
        <v>0</v>
      </c>
    </row>
    <row r="73" spans="1:22" ht="55.5" customHeight="1">
      <c r="A73" s="51"/>
      <c r="B73" s="51" t="s">
        <v>66</v>
      </c>
      <c r="C73" s="51" t="s">
        <v>121</v>
      </c>
      <c r="D73" s="10">
        <f t="shared" si="1"/>
        <v>1149</v>
      </c>
      <c r="E73" s="60">
        <v>0</v>
      </c>
      <c r="F73" s="60">
        <v>0</v>
      </c>
      <c r="G73" s="60">
        <v>0</v>
      </c>
      <c r="H73" s="60">
        <v>477</v>
      </c>
      <c r="I73" s="60">
        <v>356</v>
      </c>
      <c r="J73" s="60">
        <v>62</v>
      </c>
      <c r="K73" s="33">
        <v>254</v>
      </c>
      <c r="L73" s="20">
        <f t="shared" si="6"/>
        <v>1149</v>
      </c>
      <c r="M73" s="15"/>
      <c r="N73" s="51"/>
      <c r="O73" s="51" t="s">
        <v>66</v>
      </c>
      <c r="P73" s="51" t="s">
        <v>121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20">
        <f t="shared" si="4"/>
        <v>0</v>
      </c>
    </row>
    <row r="74" spans="1:22" ht="20.25" customHeight="1">
      <c r="A74" s="80" t="s">
        <v>84</v>
      </c>
      <c r="B74" s="80" t="s">
        <v>85</v>
      </c>
      <c r="C74" s="56" t="s">
        <v>38</v>
      </c>
      <c r="D74" s="10">
        <f t="shared" si="1"/>
        <v>2267</v>
      </c>
      <c r="E74" s="4">
        <f>E75+E76+E77+E78</f>
        <v>0</v>
      </c>
      <c r="F74" s="4">
        <f aca="true" t="shared" si="17" ref="F74:K74">F75+F76+F77+F78</f>
        <v>0</v>
      </c>
      <c r="G74" s="4">
        <f t="shared" si="17"/>
        <v>700</v>
      </c>
      <c r="H74" s="4">
        <f t="shared" si="17"/>
        <v>1450</v>
      </c>
      <c r="I74" s="4">
        <f t="shared" si="17"/>
        <v>25</v>
      </c>
      <c r="J74" s="4">
        <f t="shared" si="17"/>
        <v>20</v>
      </c>
      <c r="K74" s="34">
        <f t="shared" si="17"/>
        <v>12</v>
      </c>
      <c r="L74" s="20">
        <f t="shared" si="6"/>
        <v>2207</v>
      </c>
      <c r="M74" s="15"/>
      <c r="N74" s="80" t="s">
        <v>84</v>
      </c>
      <c r="O74" s="80" t="s">
        <v>85</v>
      </c>
      <c r="P74" s="56" t="s">
        <v>38</v>
      </c>
      <c r="Q74" s="34">
        <f>Q75+Q76+Q77+Q78</f>
        <v>12</v>
      </c>
      <c r="R74" s="34">
        <f>R75+R76+R77+R78</f>
        <v>12</v>
      </c>
      <c r="S74" s="34">
        <f>S75+S76+S77+S78</f>
        <v>12</v>
      </c>
      <c r="T74" s="34">
        <f>T75+T76+T77+T78</f>
        <v>12</v>
      </c>
      <c r="U74" s="34">
        <f>U75+U76+U77+U78</f>
        <v>12</v>
      </c>
      <c r="V74" s="20">
        <f t="shared" si="4"/>
        <v>60</v>
      </c>
    </row>
    <row r="75" spans="1:22" ht="26.25">
      <c r="A75" s="81"/>
      <c r="B75" s="81"/>
      <c r="C75" s="56" t="s">
        <v>39</v>
      </c>
      <c r="D75" s="10">
        <f t="shared" si="1"/>
        <v>700</v>
      </c>
      <c r="E75" s="4">
        <v>0</v>
      </c>
      <c r="F75" s="4">
        <v>0</v>
      </c>
      <c r="G75" s="4">
        <f>G79</f>
        <v>700</v>
      </c>
      <c r="H75" s="4">
        <v>0</v>
      </c>
      <c r="I75" s="4">
        <v>0</v>
      </c>
      <c r="J75" s="4">
        <v>0</v>
      </c>
      <c r="K75" s="34">
        <v>0</v>
      </c>
      <c r="L75" s="20">
        <f t="shared" si="6"/>
        <v>700</v>
      </c>
      <c r="M75" s="15"/>
      <c r="N75" s="81"/>
      <c r="O75" s="81"/>
      <c r="P75" s="56" t="s">
        <v>39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20">
        <f t="shared" si="4"/>
        <v>0</v>
      </c>
    </row>
    <row r="76" spans="1:22" ht="33" customHeight="1">
      <c r="A76" s="81"/>
      <c r="B76" s="81"/>
      <c r="C76" s="56" t="s">
        <v>40</v>
      </c>
      <c r="D76" s="10">
        <f t="shared" si="1"/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34">
        <v>0</v>
      </c>
      <c r="L76" s="20">
        <f t="shared" si="6"/>
        <v>0</v>
      </c>
      <c r="M76" s="15"/>
      <c r="N76" s="81"/>
      <c r="O76" s="81"/>
      <c r="P76" s="56" t="s">
        <v>40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20">
        <f t="shared" si="4"/>
        <v>0</v>
      </c>
    </row>
    <row r="77" spans="1:22" ht="52.5" customHeight="1">
      <c r="A77" s="81"/>
      <c r="B77" s="81"/>
      <c r="C77" s="56" t="s">
        <v>121</v>
      </c>
      <c r="D77" s="10">
        <f t="shared" si="1"/>
        <v>1567</v>
      </c>
      <c r="E77" s="4">
        <v>0</v>
      </c>
      <c r="F77" s="4">
        <v>0</v>
      </c>
      <c r="G77" s="4">
        <v>0</v>
      </c>
      <c r="H77" s="4">
        <f>H80</f>
        <v>1450</v>
      </c>
      <c r="I77" s="4">
        <f>I80</f>
        <v>25</v>
      </c>
      <c r="J77" s="4">
        <f>J80</f>
        <v>20</v>
      </c>
      <c r="K77" s="34">
        <f>K80</f>
        <v>12</v>
      </c>
      <c r="L77" s="20">
        <f t="shared" si="6"/>
        <v>1507</v>
      </c>
      <c r="M77" s="15"/>
      <c r="N77" s="81"/>
      <c r="O77" s="81"/>
      <c r="P77" s="56" t="s">
        <v>121</v>
      </c>
      <c r="Q77" s="34">
        <f>Q80</f>
        <v>12</v>
      </c>
      <c r="R77" s="34">
        <f>R80</f>
        <v>12</v>
      </c>
      <c r="S77" s="34">
        <f>S80</f>
        <v>12</v>
      </c>
      <c r="T77" s="34">
        <f>T80</f>
        <v>12</v>
      </c>
      <c r="U77" s="34">
        <f>U80</f>
        <v>12</v>
      </c>
      <c r="V77" s="20">
        <f t="shared" si="4"/>
        <v>60</v>
      </c>
    </row>
    <row r="78" spans="1:22" ht="30" customHeight="1">
      <c r="A78" s="82"/>
      <c r="B78" s="82"/>
      <c r="C78" s="56" t="s">
        <v>42</v>
      </c>
      <c r="D78" s="10">
        <f t="shared" si="1"/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34">
        <v>0</v>
      </c>
      <c r="L78" s="20">
        <f t="shared" si="6"/>
        <v>0</v>
      </c>
      <c r="M78" s="15"/>
      <c r="N78" s="82"/>
      <c r="O78" s="82"/>
      <c r="P78" s="56" t="s">
        <v>42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20">
        <f t="shared" si="4"/>
        <v>0</v>
      </c>
    </row>
    <row r="79" spans="1:22" ht="257.25" customHeight="1">
      <c r="A79" s="51"/>
      <c r="B79" s="51" t="s">
        <v>46</v>
      </c>
      <c r="C79" s="51" t="s">
        <v>39</v>
      </c>
      <c r="D79" s="10">
        <f t="shared" si="1"/>
        <v>700</v>
      </c>
      <c r="E79" s="60">
        <v>0</v>
      </c>
      <c r="F79" s="60">
        <v>0</v>
      </c>
      <c r="G79" s="60">
        <v>700</v>
      </c>
      <c r="H79" s="60">
        <v>0</v>
      </c>
      <c r="I79" s="60">
        <v>0</v>
      </c>
      <c r="J79" s="60">
        <v>0</v>
      </c>
      <c r="K79" s="33">
        <v>0</v>
      </c>
      <c r="L79" s="20">
        <f t="shared" si="6"/>
        <v>700</v>
      </c>
      <c r="M79" s="15"/>
      <c r="N79" s="51"/>
      <c r="O79" s="51" t="s">
        <v>46</v>
      </c>
      <c r="P79" s="51" t="s">
        <v>39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20">
        <f t="shared" si="4"/>
        <v>0</v>
      </c>
    </row>
    <row r="80" spans="1:22" ht="93" customHeight="1">
      <c r="A80" s="51"/>
      <c r="B80" s="51" t="s">
        <v>55</v>
      </c>
      <c r="C80" s="51" t="s">
        <v>121</v>
      </c>
      <c r="D80" s="10">
        <f t="shared" si="1"/>
        <v>1567</v>
      </c>
      <c r="E80" s="60">
        <v>0</v>
      </c>
      <c r="F80" s="60">
        <v>0</v>
      </c>
      <c r="G80" s="60">
        <v>0</v>
      </c>
      <c r="H80" s="60">
        <v>1450</v>
      </c>
      <c r="I80" s="60">
        <v>25</v>
      </c>
      <c r="J80" s="60">
        <v>20</v>
      </c>
      <c r="K80" s="33">
        <v>12</v>
      </c>
      <c r="L80" s="20">
        <f t="shared" si="6"/>
        <v>1507</v>
      </c>
      <c r="M80" s="15"/>
      <c r="N80" s="51"/>
      <c r="O80" s="51" t="s">
        <v>55</v>
      </c>
      <c r="P80" s="51" t="s">
        <v>121</v>
      </c>
      <c r="Q80" s="33">
        <v>12</v>
      </c>
      <c r="R80" s="33">
        <v>12</v>
      </c>
      <c r="S80" s="33">
        <v>12</v>
      </c>
      <c r="T80" s="33">
        <v>12</v>
      </c>
      <c r="U80" s="33">
        <v>12</v>
      </c>
      <c r="V80" s="20">
        <f t="shared" si="4"/>
        <v>60</v>
      </c>
    </row>
    <row r="81" spans="1:22" ht="28.5" customHeight="1">
      <c r="A81" s="7" t="s">
        <v>86</v>
      </c>
      <c r="B81" s="105" t="s">
        <v>87</v>
      </c>
      <c r="C81" s="56" t="s">
        <v>38</v>
      </c>
      <c r="D81" s="10">
        <f t="shared" si="1"/>
        <v>519807</v>
      </c>
      <c r="E81" s="4">
        <f aca="true" t="shared" si="18" ref="E81:K81">E82+E83+E84+E85</f>
        <v>28244</v>
      </c>
      <c r="F81" s="4">
        <f t="shared" si="18"/>
        <v>28542</v>
      </c>
      <c r="G81" s="4">
        <f t="shared" si="18"/>
        <v>31975</v>
      </c>
      <c r="H81" s="4">
        <f t="shared" si="18"/>
        <v>33087</v>
      </c>
      <c r="I81" s="4">
        <f t="shared" si="18"/>
        <v>37901</v>
      </c>
      <c r="J81" s="4">
        <f t="shared" si="18"/>
        <v>41921</v>
      </c>
      <c r="K81" s="34">
        <f t="shared" si="18"/>
        <v>47131</v>
      </c>
      <c r="L81" s="20">
        <f t="shared" si="6"/>
        <v>248801</v>
      </c>
      <c r="M81" s="15"/>
      <c r="N81" s="7" t="s">
        <v>86</v>
      </c>
      <c r="O81" s="105" t="s">
        <v>87</v>
      </c>
      <c r="P81" s="56" t="s">
        <v>38</v>
      </c>
      <c r="Q81" s="34">
        <f>Q82+Q83+Q84+Q85</f>
        <v>51154</v>
      </c>
      <c r="R81" s="34">
        <f>R82+R83+R84+R85</f>
        <v>52863</v>
      </c>
      <c r="S81" s="34">
        <f>S82+S83+S84+S85</f>
        <v>55663</v>
      </c>
      <c r="T81" s="34">
        <f>T82+T83+T84+T85</f>
        <v>55663</v>
      </c>
      <c r="U81" s="34">
        <f>U82+U83+U84+U85</f>
        <v>55663</v>
      </c>
      <c r="V81" s="20">
        <f t="shared" si="4"/>
        <v>271006</v>
      </c>
    </row>
    <row r="82" spans="1:22" ht="40.5" customHeight="1">
      <c r="A82" s="110" t="s">
        <v>88</v>
      </c>
      <c r="B82" s="106"/>
      <c r="C82" s="56" t="s">
        <v>39</v>
      </c>
      <c r="D82" s="10">
        <f aca="true" t="shared" si="19" ref="D82:D154">L82+V82</f>
        <v>75</v>
      </c>
      <c r="E82" s="4">
        <f>E94</f>
        <v>75</v>
      </c>
      <c r="F82" s="4">
        <f aca="true" t="shared" si="20" ref="F82:K82">F94</f>
        <v>0</v>
      </c>
      <c r="G82" s="4">
        <f t="shared" si="20"/>
        <v>0</v>
      </c>
      <c r="H82" s="4">
        <f t="shared" si="20"/>
        <v>0</v>
      </c>
      <c r="I82" s="4">
        <f t="shared" si="20"/>
        <v>0</v>
      </c>
      <c r="J82" s="4">
        <f t="shared" si="20"/>
        <v>0</v>
      </c>
      <c r="K82" s="34">
        <f t="shared" si="20"/>
        <v>0</v>
      </c>
      <c r="L82" s="20">
        <f t="shared" si="6"/>
        <v>75</v>
      </c>
      <c r="M82" s="15"/>
      <c r="N82" s="110" t="s">
        <v>88</v>
      </c>
      <c r="O82" s="106"/>
      <c r="P82" s="56" t="s">
        <v>39</v>
      </c>
      <c r="Q82" s="34">
        <f>Q94</f>
        <v>0</v>
      </c>
      <c r="R82" s="34">
        <f>R94</f>
        <v>0</v>
      </c>
      <c r="S82" s="34">
        <f>S94</f>
        <v>0</v>
      </c>
      <c r="T82" s="34">
        <f>T94</f>
        <v>0</v>
      </c>
      <c r="U82" s="34">
        <f>U94</f>
        <v>0</v>
      </c>
      <c r="V82" s="20">
        <f aca="true" t="shared" si="21" ref="V82:V154">Q82+R82+S82+T82+U82</f>
        <v>0</v>
      </c>
    </row>
    <row r="83" spans="1:22" ht="28.5" customHeight="1">
      <c r="A83" s="112"/>
      <c r="B83" s="40"/>
      <c r="C83" s="56" t="s">
        <v>40</v>
      </c>
      <c r="D83" s="10">
        <f t="shared" si="19"/>
        <v>472732</v>
      </c>
      <c r="E83" s="4">
        <f>E87+E88+E91+E92+E95+E100</f>
        <v>28169</v>
      </c>
      <c r="F83" s="4">
        <f>F87+F88+F91+F92+F95+F100</f>
        <v>24342</v>
      </c>
      <c r="G83" s="4">
        <f>G87+G88+G90+G91+G92+G95+G100</f>
        <v>27775</v>
      </c>
      <c r="H83" s="4">
        <f>H87+H88+H90+H91+H92+H95+H100</f>
        <v>28887</v>
      </c>
      <c r="I83" s="4">
        <f>I87+I88+I89+I90+I92</f>
        <v>33701</v>
      </c>
      <c r="J83" s="4">
        <f>J87+J88+J89+J90+J92</f>
        <v>37721</v>
      </c>
      <c r="K83" s="34">
        <f>K87+K88+K90+K91+K92+K95+K100+K89</f>
        <v>42931</v>
      </c>
      <c r="L83" s="20">
        <f t="shared" si="6"/>
        <v>223526</v>
      </c>
      <c r="M83" s="15"/>
      <c r="N83" s="112"/>
      <c r="O83" s="32"/>
      <c r="P83" s="56" t="s">
        <v>40</v>
      </c>
      <c r="Q83" s="34">
        <f>Q87+Q88+Q90+Q91+Q92+Q95+Q100+Q89</f>
        <v>46154</v>
      </c>
      <c r="R83" s="34">
        <f>R87+R88+R90+R91+R92+R95+R100+R89</f>
        <v>48663</v>
      </c>
      <c r="S83" s="34">
        <f>S87+S88+S90+S91+S92+S95+S100+S89</f>
        <v>51463</v>
      </c>
      <c r="T83" s="34">
        <f>T87+T88+T90+T91+T92+T95+T100+T89</f>
        <v>51463</v>
      </c>
      <c r="U83" s="34">
        <f>U87+U88+U90+U91+U92+U95+U100+U89</f>
        <v>51463</v>
      </c>
      <c r="V83" s="20">
        <f t="shared" si="21"/>
        <v>249206</v>
      </c>
    </row>
    <row r="84" spans="1:22" ht="54.75" customHeight="1">
      <c r="A84" s="45"/>
      <c r="B84" s="97" t="s">
        <v>89</v>
      </c>
      <c r="C84" s="56" t="s">
        <v>121</v>
      </c>
      <c r="D84" s="10">
        <f t="shared" si="19"/>
        <v>0</v>
      </c>
      <c r="E84" s="4">
        <f aca="true" t="shared" si="22" ref="E84:K84">E93</f>
        <v>0</v>
      </c>
      <c r="F84" s="4">
        <f t="shared" si="22"/>
        <v>0</v>
      </c>
      <c r="G84" s="4">
        <f t="shared" si="22"/>
        <v>0</v>
      </c>
      <c r="H84" s="4">
        <f t="shared" si="22"/>
        <v>0</v>
      </c>
      <c r="I84" s="4">
        <f t="shared" si="22"/>
        <v>0</v>
      </c>
      <c r="J84" s="4">
        <f t="shared" si="22"/>
        <v>0</v>
      </c>
      <c r="K84" s="34">
        <f t="shared" si="22"/>
        <v>0</v>
      </c>
      <c r="L84" s="20">
        <f t="shared" si="6"/>
        <v>0</v>
      </c>
      <c r="M84" s="15"/>
      <c r="N84" s="45"/>
      <c r="O84" s="109" t="s">
        <v>89</v>
      </c>
      <c r="P84" s="56" t="s">
        <v>121</v>
      </c>
      <c r="Q84" s="34">
        <f>Q93</f>
        <v>0</v>
      </c>
      <c r="R84" s="34">
        <f>R93</f>
        <v>0</v>
      </c>
      <c r="S84" s="34">
        <f>S93</f>
        <v>0</v>
      </c>
      <c r="T84" s="34">
        <f>T93</f>
        <v>0</v>
      </c>
      <c r="U84" s="34">
        <f>U93</f>
        <v>0</v>
      </c>
      <c r="V84" s="20">
        <f t="shared" si="21"/>
        <v>0</v>
      </c>
    </row>
    <row r="85" spans="1:22" ht="30.75" customHeight="1">
      <c r="A85" s="58"/>
      <c r="B85" s="98"/>
      <c r="C85" s="56" t="s">
        <v>42</v>
      </c>
      <c r="D85" s="10">
        <f t="shared" si="19"/>
        <v>47000</v>
      </c>
      <c r="E85" s="4">
        <f>E86</f>
        <v>0</v>
      </c>
      <c r="F85" s="4">
        <f aca="true" t="shared" si="23" ref="F85:K85">F86</f>
        <v>4200</v>
      </c>
      <c r="G85" s="4">
        <f t="shared" si="23"/>
        <v>4200</v>
      </c>
      <c r="H85" s="4">
        <f t="shared" si="23"/>
        <v>4200</v>
      </c>
      <c r="I85" s="4">
        <f t="shared" si="23"/>
        <v>4200</v>
      </c>
      <c r="J85" s="4">
        <f t="shared" si="23"/>
        <v>4200</v>
      </c>
      <c r="K85" s="34">
        <f t="shared" si="23"/>
        <v>4200</v>
      </c>
      <c r="L85" s="20">
        <f t="shared" si="6"/>
        <v>25200</v>
      </c>
      <c r="M85" s="15"/>
      <c r="N85" s="58"/>
      <c r="O85" s="112"/>
      <c r="P85" s="56" t="s">
        <v>42</v>
      </c>
      <c r="Q85" s="34">
        <f>Q86</f>
        <v>5000</v>
      </c>
      <c r="R85" s="34">
        <f>R86</f>
        <v>4200</v>
      </c>
      <c r="S85" s="34">
        <f>S86</f>
        <v>4200</v>
      </c>
      <c r="T85" s="34">
        <f>T86</f>
        <v>4200</v>
      </c>
      <c r="U85" s="34">
        <f>U86</f>
        <v>4200</v>
      </c>
      <c r="V85" s="20">
        <f t="shared" si="21"/>
        <v>21800</v>
      </c>
    </row>
    <row r="86" spans="1:22" ht="33.75" customHeight="1">
      <c r="A86" s="51"/>
      <c r="B86" s="51" t="s">
        <v>67</v>
      </c>
      <c r="C86" s="51" t="s">
        <v>43</v>
      </c>
      <c r="D86" s="10">
        <f t="shared" si="19"/>
        <v>47000</v>
      </c>
      <c r="E86" s="60">
        <v>0</v>
      </c>
      <c r="F86" s="60">
        <v>4200</v>
      </c>
      <c r="G86" s="60">
        <v>4200</v>
      </c>
      <c r="H86" s="60">
        <v>4200</v>
      </c>
      <c r="I86" s="60">
        <v>4200</v>
      </c>
      <c r="J86" s="60">
        <v>4200</v>
      </c>
      <c r="K86" s="33">
        <v>4200</v>
      </c>
      <c r="L86" s="20">
        <f aca="true" t="shared" si="24" ref="L86:L152">E86+F86+G86+H86+I86+J86+K86</f>
        <v>25200</v>
      </c>
      <c r="M86" s="15"/>
      <c r="N86" s="51"/>
      <c r="O86" s="51" t="s">
        <v>67</v>
      </c>
      <c r="P86" s="51" t="s">
        <v>43</v>
      </c>
      <c r="Q86" s="33">
        <v>5000</v>
      </c>
      <c r="R86" s="33">
        <v>4200</v>
      </c>
      <c r="S86" s="33">
        <v>4200</v>
      </c>
      <c r="T86" s="33">
        <v>4200</v>
      </c>
      <c r="U86" s="33">
        <v>4200</v>
      </c>
      <c r="V86" s="20">
        <f t="shared" si="21"/>
        <v>21800</v>
      </c>
    </row>
    <row r="87" spans="1:22" ht="72.75" customHeight="1">
      <c r="A87" s="51"/>
      <c r="B87" s="51" t="s">
        <v>60</v>
      </c>
      <c r="C87" s="51" t="s">
        <v>40</v>
      </c>
      <c r="D87" s="10">
        <f t="shared" si="19"/>
        <v>33090</v>
      </c>
      <c r="E87" s="60">
        <v>1800</v>
      </c>
      <c r="F87" s="60">
        <v>0</v>
      </c>
      <c r="G87" s="60">
        <v>3125</v>
      </c>
      <c r="H87" s="60">
        <v>3173</v>
      </c>
      <c r="I87" s="60">
        <v>3190</v>
      </c>
      <c r="J87" s="60">
        <v>3375</v>
      </c>
      <c r="K87" s="33">
        <v>2839</v>
      </c>
      <c r="L87" s="20">
        <f t="shared" si="24"/>
        <v>17502</v>
      </c>
      <c r="M87" s="15"/>
      <c r="N87" s="51"/>
      <c r="O87" s="51" t="s">
        <v>60</v>
      </c>
      <c r="P87" s="51" t="s">
        <v>40</v>
      </c>
      <c r="Q87" s="33">
        <v>2996</v>
      </c>
      <c r="R87" s="33">
        <v>3079</v>
      </c>
      <c r="S87" s="33">
        <v>3171</v>
      </c>
      <c r="T87" s="33">
        <v>3171</v>
      </c>
      <c r="U87" s="33">
        <v>3171</v>
      </c>
      <c r="V87" s="20">
        <f t="shared" si="21"/>
        <v>15588</v>
      </c>
    </row>
    <row r="88" spans="1:22" ht="66.75" customHeight="1">
      <c r="A88" s="51"/>
      <c r="B88" s="51" t="s">
        <v>19</v>
      </c>
      <c r="C88" s="51" t="s">
        <v>40</v>
      </c>
      <c r="D88" s="10">
        <f t="shared" si="19"/>
        <v>3934</v>
      </c>
      <c r="E88" s="60">
        <v>2266</v>
      </c>
      <c r="F88" s="60">
        <v>0</v>
      </c>
      <c r="G88" s="60">
        <v>130</v>
      </c>
      <c r="H88" s="60">
        <v>170</v>
      </c>
      <c r="I88" s="60">
        <v>147</v>
      </c>
      <c r="J88" s="60">
        <v>222</v>
      </c>
      <c r="K88" s="33">
        <v>104</v>
      </c>
      <c r="L88" s="20">
        <f t="shared" si="24"/>
        <v>3039</v>
      </c>
      <c r="M88" s="15"/>
      <c r="N88" s="51"/>
      <c r="O88" s="51" t="s">
        <v>19</v>
      </c>
      <c r="P88" s="51" t="s">
        <v>40</v>
      </c>
      <c r="Q88" s="33">
        <v>169</v>
      </c>
      <c r="R88" s="33">
        <v>165</v>
      </c>
      <c r="S88" s="33">
        <v>187</v>
      </c>
      <c r="T88" s="33">
        <v>187</v>
      </c>
      <c r="U88" s="33">
        <v>187</v>
      </c>
      <c r="V88" s="20">
        <f t="shared" si="21"/>
        <v>895</v>
      </c>
    </row>
    <row r="89" spans="1:22" ht="32.25" customHeight="1">
      <c r="A89" s="51"/>
      <c r="B89" s="51" t="s">
        <v>20</v>
      </c>
      <c r="C89" s="51" t="s">
        <v>40</v>
      </c>
      <c r="D89" s="10">
        <f t="shared" si="19"/>
        <v>893</v>
      </c>
      <c r="E89" s="60"/>
      <c r="F89" s="60"/>
      <c r="G89" s="60"/>
      <c r="H89" s="60"/>
      <c r="I89" s="60">
        <v>120</v>
      </c>
      <c r="J89" s="60">
        <v>109</v>
      </c>
      <c r="K89" s="33">
        <v>107</v>
      </c>
      <c r="L89" s="20">
        <f t="shared" si="24"/>
        <v>336</v>
      </c>
      <c r="M89" s="15"/>
      <c r="N89" s="51"/>
      <c r="O89" s="51" t="s">
        <v>20</v>
      </c>
      <c r="P89" s="51" t="s">
        <v>40</v>
      </c>
      <c r="Q89" s="33">
        <v>121</v>
      </c>
      <c r="R89" s="33">
        <v>109</v>
      </c>
      <c r="S89" s="33">
        <v>109</v>
      </c>
      <c r="T89" s="33">
        <v>109</v>
      </c>
      <c r="U89" s="33">
        <v>109</v>
      </c>
      <c r="V89" s="20">
        <f t="shared" si="21"/>
        <v>557</v>
      </c>
    </row>
    <row r="90" spans="1:22" ht="119.25" customHeight="1">
      <c r="A90" s="51"/>
      <c r="B90" s="51" t="s">
        <v>146</v>
      </c>
      <c r="C90" s="51" t="s">
        <v>40</v>
      </c>
      <c r="D90" s="10">
        <f t="shared" si="19"/>
        <v>804</v>
      </c>
      <c r="E90" s="60">
        <v>0</v>
      </c>
      <c r="F90" s="60">
        <v>0</v>
      </c>
      <c r="G90" s="60">
        <v>90</v>
      </c>
      <c r="H90" s="60">
        <v>70</v>
      </c>
      <c r="I90" s="60">
        <v>73</v>
      </c>
      <c r="J90" s="60">
        <v>73</v>
      </c>
      <c r="K90" s="33">
        <v>73</v>
      </c>
      <c r="L90" s="20">
        <f t="shared" si="24"/>
        <v>379</v>
      </c>
      <c r="M90" s="15"/>
      <c r="N90" s="51"/>
      <c r="O90" s="51" t="s">
        <v>117</v>
      </c>
      <c r="P90" s="51" t="s">
        <v>40</v>
      </c>
      <c r="Q90" s="33">
        <v>85</v>
      </c>
      <c r="R90" s="33">
        <v>85</v>
      </c>
      <c r="S90" s="33">
        <v>85</v>
      </c>
      <c r="T90" s="33">
        <v>85</v>
      </c>
      <c r="U90" s="33">
        <v>85</v>
      </c>
      <c r="V90" s="20">
        <f t="shared" si="21"/>
        <v>425</v>
      </c>
    </row>
    <row r="91" spans="1:22" ht="37.5" customHeight="1">
      <c r="A91" s="51"/>
      <c r="B91" s="51" t="s">
        <v>20</v>
      </c>
      <c r="C91" s="51" t="s">
        <v>40</v>
      </c>
      <c r="D91" s="10">
        <f t="shared" si="19"/>
        <v>84</v>
      </c>
      <c r="E91" s="60">
        <v>84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33">
        <v>0</v>
      </c>
      <c r="L91" s="20">
        <f t="shared" si="24"/>
        <v>84</v>
      </c>
      <c r="M91" s="15"/>
      <c r="N91" s="51"/>
      <c r="O91" s="51" t="s">
        <v>20</v>
      </c>
      <c r="P91" s="51" t="s">
        <v>40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20">
        <f t="shared" si="21"/>
        <v>0</v>
      </c>
    </row>
    <row r="92" spans="1:22" ht="143.25" customHeight="1">
      <c r="A92" s="51"/>
      <c r="B92" s="51" t="s">
        <v>53</v>
      </c>
      <c r="C92" s="51" t="s">
        <v>40</v>
      </c>
      <c r="D92" s="10">
        <f t="shared" si="19"/>
        <v>406545</v>
      </c>
      <c r="E92" s="60">
        <v>0</v>
      </c>
      <c r="F92" s="60">
        <v>20979</v>
      </c>
      <c r="G92" s="60">
        <v>24430</v>
      </c>
      <c r="H92" s="60">
        <v>25474</v>
      </c>
      <c r="I92" s="60">
        <v>30171</v>
      </c>
      <c r="J92" s="19">
        <v>33942</v>
      </c>
      <c r="K92" s="35">
        <v>39808</v>
      </c>
      <c r="L92" s="20">
        <f t="shared" si="24"/>
        <v>174804</v>
      </c>
      <c r="M92" s="15"/>
      <c r="N92" s="51"/>
      <c r="O92" s="51" t="s">
        <v>53</v>
      </c>
      <c r="P92" s="51" t="s">
        <v>40</v>
      </c>
      <c r="Q92" s="35">
        <v>42783</v>
      </c>
      <c r="R92" s="35">
        <v>45225</v>
      </c>
      <c r="S92" s="35">
        <v>47911</v>
      </c>
      <c r="T92" s="35">
        <v>47911</v>
      </c>
      <c r="U92" s="35">
        <v>47911</v>
      </c>
      <c r="V92" s="20">
        <f t="shared" si="21"/>
        <v>231741</v>
      </c>
    </row>
    <row r="93" spans="1:22" ht="138" customHeight="1">
      <c r="A93" s="51"/>
      <c r="B93" s="51" t="s">
        <v>53</v>
      </c>
      <c r="C93" s="51" t="s">
        <v>121</v>
      </c>
      <c r="D93" s="10">
        <f t="shared" si="19"/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33">
        <v>0</v>
      </c>
      <c r="L93" s="20">
        <f t="shared" si="24"/>
        <v>0</v>
      </c>
      <c r="M93" s="15"/>
      <c r="N93" s="51"/>
      <c r="O93" s="51" t="s">
        <v>53</v>
      </c>
      <c r="P93" s="51" t="s">
        <v>121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20">
        <f t="shared" si="21"/>
        <v>0</v>
      </c>
    </row>
    <row r="94" spans="1:22" ht="92.25">
      <c r="A94" s="51"/>
      <c r="B94" s="51" t="s">
        <v>8</v>
      </c>
      <c r="C94" s="51" t="s">
        <v>39</v>
      </c>
      <c r="D94" s="10">
        <f t="shared" si="19"/>
        <v>75</v>
      </c>
      <c r="E94" s="60">
        <v>75</v>
      </c>
      <c r="F94" s="60">
        <v>0</v>
      </c>
      <c r="G94" s="60">
        <v>0</v>
      </c>
      <c r="H94" s="60">
        <v>0</v>
      </c>
      <c r="I94" s="60">
        <v>0</v>
      </c>
      <c r="J94" s="60">
        <v>0</v>
      </c>
      <c r="K94" s="33">
        <v>0</v>
      </c>
      <c r="L94" s="20">
        <f t="shared" si="24"/>
        <v>75</v>
      </c>
      <c r="M94" s="15"/>
      <c r="N94" s="51"/>
      <c r="O94" s="51" t="s">
        <v>8</v>
      </c>
      <c r="P94" s="51" t="s">
        <v>39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20">
        <f t="shared" si="21"/>
        <v>0</v>
      </c>
    </row>
    <row r="95" spans="1:22" ht="87" customHeight="1">
      <c r="A95" s="56"/>
      <c r="B95" s="56" t="s">
        <v>21</v>
      </c>
      <c r="C95" s="56" t="s">
        <v>40</v>
      </c>
      <c r="D95" s="10">
        <f t="shared" si="19"/>
        <v>20967</v>
      </c>
      <c r="E95" s="4">
        <f>E96+E97+E98+E99</f>
        <v>20887</v>
      </c>
      <c r="F95" s="4">
        <f aca="true" t="shared" si="25" ref="F95:K95">F96+F97+F98+F99</f>
        <v>80</v>
      </c>
      <c r="G95" s="4">
        <f t="shared" si="25"/>
        <v>0</v>
      </c>
      <c r="H95" s="4">
        <f t="shared" si="25"/>
        <v>0</v>
      </c>
      <c r="I95" s="4">
        <f t="shared" si="25"/>
        <v>0</v>
      </c>
      <c r="J95" s="4">
        <f t="shared" si="25"/>
        <v>0</v>
      </c>
      <c r="K95" s="34">
        <f t="shared" si="25"/>
        <v>0</v>
      </c>
      <c r="L95" s="20">
        <f t="shared" si="24"/>
        <v>20967</v>
      </c>
      <c r="M95" s="15"/>
      <c r="N95" s="56"/>
      <c r="O95" s="56" t="s">
        <v>21</v>
      </c>
      <c r="P95" s="56" t="s">
        <v>40</v>
      </c>
      <c r="Q95" s="34">
        <f>Q96+Q97+Q98+Q99</f>
        <v>0</v>
      </c>
      <c r="R95" s="34">
        <f>R96+R97+R98+R99</f>
        <v>0</v>
      </c>
      <c r="S95" s="34">
        <f>S96+S97+S98+S99</f>
        <v>0</v>
      </c>
      <c r="T95" s="34">
        <f>T96+T97+T98+T99</f>
        <v>0</v>
      </c>
      <c r="U95" s="34">
        <f>U96+U97+U98+U99</f>
        <v>0</v>
      </c>
      <c r="V95" s="20">
        <f t="shared" si="21"/>
        <v>0</v>
      </c>
    </row>
    <row r="96" spans="1:22" ht="171" customHeight="1">
      <c r="A96" s="51"/>
      <c r="B96" s="51" t="s">
        <v>22</v>
      </c>
      <c r="C96" s="51"/>
      <c r="D96" s="10">
        <f t="shared" si="19"/>
        <v>19206</v>
      </c>
      <c r="E96" s="60">
        <v>19206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33">
        <v>0</v>
      </c>
      <c r="L96" s="20">
        <f t="shared" si="24"/>
        <v>19206</v>
      </c>
      <c r="M96" s="15"/>
      <c r="N96" s="51"/>
      <c r="O96" s="51" t="s">
        <v>22</v>
      </c>
      <c r="P96" s="51"/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20">
        <f t="shared" si="21"/>
        <v>0</v>
      </c>
    </row>
    <row r="97" spans="1:22" ht="66">
      <c r="A97" s="51"/>
      <c r="B97" s="51" t="s">
        <v>19</v>
      </c>
      <c r="C97" s="51"/>
      <c r="D97" s="10">
        <f t="shared" si="19"/>
        <v>1551</v>
      </c>
      <c r="E97" s="60">
        <v>1551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33">
        <v>0</v>
      </c>
      <c r="L97" s="20">
        <f t="shared" si="24"/>
        <v>1551</v>
      </c>
      <c r="M97" s="15"/>
      <c r="N97" s="51"/>
      <c r="O97" s="51" t="s">
        <v>19</v>
      </c>
      <c r="P97" s="51"/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20">
        <f t="shared" si="21"/>
        <v>0</v>
      </c>
    </row>
    <row r="98" spans="1:22" ht="39">
      <c r="A98" s="51"/>
      <c r="B98" s="51" t="s">
        <v>123</v>
      </c>
      <c r="C98" s="51"/>
      <c r="D98" s="10">
        <f t="shared" si="19"/>
        <v>180</v>
      </c>
      <c r="E98" s="60">
        <v>100</v>
      </c>
      <c r="F98" s="60">
        <v>80</v>
      </c>
      <c r="G98" s="60">
        <v>0</v>
      </c>
      <c r="H98" s="60">
        <v>0</v>
      </c>
      <c r="I98" s="60">
        <v>0</v>
      </c>
      <c r="J98" s="60">
        <v>0</v>
      </c>
      <c r="K98" s="33">
        <v>0</v>
      </c>
      <c r="L98" s="20">
        <f t="shared" si="24"/>
        <v>180</v>
      </c>
      <c r="M98" s="15"/>
      <c r="N98" s="51"/>
      <c r="O98" s="51" t="s">
        <v>23</v>
      </c>
      <c r="P98" s="51"/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20">
        <f t="shared" si="21"/>
        <v>0</v>
      </c>
    </row>
    <row r="99" spans="1:22" ht="30" customHeight="1">
      <c r="A99" s="51"/>
      <c r="B99" s="51" t="s">
        <v>24</v>
      </c>
      <c r="C99" s="51"/>
      <c r="D99" s="10">
        <f t="shared" si="19"/>
        <v>30</v>
      </c>
      <c r="E99" s="60">
        <v>30</v>
      </c>
      <c r="F99" s="60">
        <v>0</v>
      </c>
      <c r="G99" s="60">
        <v>0</v>
      </c>
      <c r="H99" s="60">
        <v>0</v>
      </c>
      <c r="I99" s="60">
        <v>0</v>
      </c>
      <c r="J99" s="60">
        <v>0</v>
      </c>
      <c r="K99" s="33">
        <v>0</v>
      </c>
      <c r="L99" s="20">
        <f t="shared" si="24"/>
        <v>30</v>
      </c>
      <c r="M99" s="15"/>
      <c r="N99" s="51"/>
      <c r="O99" s="51" t="s">
        <v>24</v>
      </c>
      <c r="P99" s="51"/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20">
        <f t="shared" si="21"/>
        <v>0</v>
      </c>
    </row>
    <row r="100" spans="1:22" ht="85.5" customHeight="1">
      <c r="A100" s="56"/>
      <c r="B100" s="56" t="s">
        <v>25</v>
      </c>
      <c r="C100" s="56" t="s">
        <v>40</v>
      </c>
      <c r="D100" s="10">
        <f t="shared" si="19"/>
        <v>6415</v>
      </c>
      <c r="E100" s="4">
        <f>E101+E102</f>
        <v>3132</v>
      </c>
      <c r="F100" s="4">
        <f aca="true" t="shared" si="26" ref="F100:K100">F101+F102</f>
        <v>3283</v>
      </c>
      <c r="G100" s="4">
        <f t="shared" si="26"/>
        <v>0</v>
      </c>
      <c r="H100" s="4">
        <f t="shared" si="26"/>
        <v>0</v>
      </c>
      <c r="I100" s="4">
        <f t="shared" si="26"/>
        <v>0</v>
      </c>
      <c r="J100" s="4">
        <f t="shared" si="26"/>
        <v>0</v>
      </c>
      <c r="K100" s="34">
        <f t="shared" si="26"/>
        <v>0</v>
      </c>
      <c r="L100" s="20">
        <f t="shared" si="24"/>
        <v>6415</v>
      </c>
      <c r="M100" s="15"/>
      <c r="N100" s="56"/>
      <c r="O100" s="56" t="s">
        <v>25</v>
      </c>
      <c r="P100" s="56" t="s">
        <v>40</v>
      </c>
      <c r="Q100" s="34">
        <f>Q101+Q102</f>
        <v>0</v>
      </c>
      <c r="R100" s="34">
        <f>R101+R102</f>
        <v>0</v>
      </c>
      <c r="S100" s="34">
        <f>S101+S102</f>
        <v>0</v>
      </c>
      <c r="T100" s="34">
        <f>T101+T102</f>
        <v>0</v>
      </c>
      <c r="U100" s="34">
        <f>U101+U102</f>
        <v>0</v>
      </c>
      <c r="V100" s="20">
        <f t="shared" si="21"/>
        <v>0</v>
      </c>
    </row>
    <row r="101" spans="1:22" ht="181.5" customHeight="1">
      <c r="A101" s="51"/>
      <c r="B101" s="51" t="s">
        <v>26</v>
      </c>
      <c r="C101" s="51"/>
      <c r="D101" s="10">
        <f t="shared" si="19"/>
        <v>6239</v>
      </c>
      <c r="E101" s="60">
        <v>3044</v>
      </c>
      <c r="F101" s="60">
        <v>3195</v>
      </c>
      <c r="G101" s="60">
        <v>0</v>
      </c>
      <c r="H101" s="60">
        <v>0</v>
      </c>
      <c r="I101" s="60">
        <v>0</v>
      </c>
      <c r="J101" s="60">
        <v>0</v>
      </c>
      <c r="K101" s="33">
        <v>0</v>
      </c>
      <c r="L101" s="20">
        <f t="shared" si="24"/>
        <v>6239</v>
      </c>
      <c r="M101" s="15"/>
      <c r="N101" s="51"/>
      <c r="O101" s="51" t="s">
        <v>26</v>
      </c>
      <c r="P101" s="51"/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20">
        <f t="shared" si="21"/>
        <v>0</v>
      </c>
    </row>
    <row r="102" spans="1:22" ht="63.75" customHeight="1">
      <c r="A102" s="51"/>
      <c r="B102" s="51" t="s">
        <v>19</v>
      </c>
      <c r="C102" s="51"/>
      <c r="D102" s="10">
        <f t="shared" si="19"/>
        <v>176</v>
      </c>
      <c r="E102" s="60">
        <v>88</v>
      </c>
      <c r="F102" s="60">
        <v>88</v>
      </c>
      <c r="G102" s="60">
        <v>0</v>
      </c>
      <c r="H102" s="60">
        <v>0</v>
      </c>
      <c r="I102" s="60">
        <v>0</v>
      </c>
      <c r="J102" s="60">
        <v>0</v>
      </c>
      <c r="K102" s="33">
        <v>0</v>
      </c>
      <c r="L102" s="20">
        <f t="shared" si="24"/>
        <v>176</v>
      </c>
      <c r="M102" s="15"/>
      <c r="N102" s="51"/>
      <c r="O102" s="51" t="s">
        <v>19</v>
      </c>
      <c r="P102" s="51"/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20">
        <f t="shared" si="21"/>
        <v>0</v>
      </c>
    </row>
    <row r="103" spans="1:22" ht="28.5" customHeight="1">
      <c r="A103" s="94" t="s">
        <v>90</v>
      </c>
      <c r="B103" s="94" t="s">
        <v>128</v>
      </c>
      <c r="C103" s="56" t="s">
        <v>38</v>
      </c>
      <c r="D103" s="10">
        <f t="shared" si="19"/>
        <v>2430458.5999999996</v>
      </c>
      <c r="E103" s="4">
        <f>E104+E105+E106+E107</f>
        <v>93822</v>
      </c>
      <c r="F103" s="4">
        <f aca="true" t="shared" si="27" ref="F103:K103">F104+F105+F106+F107</f>
        <v>119285</v>
      </c>
      <c r="G103" s="4">
        <f t="shared" si="27"/>
        <v>140210</v>
      </c>
      <c r="H103" s="4">
        <f t="shared" si="27"/>
        <v>144251</v>
      </c>
      <c r="I103" s="4">
        <f t="shared" si="27"/>
        <v>143855</v>
      </c>
      <c r="J103" s="4">
        <f t="shared" si="27"/>
        <v>148248</v>
      </c>
      <c r="K103" s="34">
        <f t="shared" si="27"/>
        <v>261119.3</v>
      </c>
      <c r="L103" s="20">
        <f t="shared" si="24"/>
        <v>1050790.3</v>
      </c>
      <c r="M103" s="15"/>
      <c r="N103" s="94" t="s">
        <v>90</v>
      </c>
      <c r="O103" s="94" t="s">
        <v>128</v>
      </c>
      <c r="P103" s="56" t="s">
        <v>38</v>
      </c>
      <c r="Q103" s="34">
        <f>Q104+Q105+Q106+Q107</f>
        <v>262198.6</v>
      </c>
      <c r="R103" s="34">
        <f>R104+R105+R106+R107</f>
        <v>276906.6</v>
      </c>
      <c r="S103" s="34">
        <f>S104+S105+S106+S107</f>
        <v>280187.7</v>
      </c>
      <c r="T103" s="34">
        <f>T104+T105+T106+T107</f>
        <v>280187.7</v>
      </c>
      <c r="U103" s="34">
        <f>U104+U105+U106+U107</f>
        <v>280187.7</v>
      </c>
      <c r="V103" s="20">
        <f t="shared" si="21"/>
        <v>1379668.2999999998</v>
      </c>
    </row>
    <row r="104" spans="1:22" ht="31.5" customHeight="1">
      <c r="A104" s="95"/>
      <c r="B104" s="95"/>
      <c r="C104" s="56" t="s">
        <v>39</v>
      </c>
      <c r="D104" s="10">
        <f t="shared" si="19"/>
        <v>1201632.4</v>
      </c>
      <c r="E104" s="4">
        <f>E109+E128+E138</f>
        <v>38451</v>
      </c>
      <c r="F104" s="4">
        <f aca="true" t="shared" si="28" ref="E104:K107">F109+F128+F138</f>
        <v>46518</v>
      </c>
      <c r="G104" s="4">
        <f t="shared" si="28"/>
        <v>52484</v>
      </c>
      <c r="H104" s="4">
        <f t="shared" si="28"/>
        <v>48759</v>
      </c>
      <c r="I104" s="4">
        <f t="shared" si="28"/>
        <v>46597</v>
      </c>
      <c r="J104" s="4">
        <f t="shared" si="28"/>
        <v>65272</v>
      </c>
      <c r="K104" s="34">
        <f t="shared" si="28"/>
        <v>144551.3</v>
      </c>
      <c r="L104" s="20">
        <f t="shared" si="24"/>
        <v>442632.3</v>
      </c>
      <c r="M104" s="15"/>
      <c r="N104" s="95"/>
      <c r="O104" s="95"/>
      <c r="P104" s="56" t="s">
        <v>39</v>
      </c>
      <c r="Q104" s="34">
        <f aca="true" t="shared" si="29" ref="Q104:U107">Q109+Q128+Q138</f>
        <v>136843</v>
      </c>
      <c r="R104" s="34">
        <f t="shared" si="29"/>
        <v>155262.59999999998</v>
      </c>
      <c r="S104" s="34">
        <f t="shared" si="29"/>
        <v>155631.5</v>
      </c>
      <c r="T104" s="34">
        <f t="shared" si="29"/>
        <v>155631.5</v>
      </c>
      <c r="U104" s="34">
        <f t="shared" si="29"/>
        <v>155631.5</v>
      </c>
      <c r="V104" s="20">
        <f t="shared" si="21"/>
        <v>759000.1</v>
      </c>
    </row>
    <row r="105" spans="1:22" ht="31.5" customHeight="1">
      <c r="A105" s="95"/>
      <c r="B105" s="95"/>
      <c r="C105" s="56" t="s">
        <v>40</v>
      </c>
      <c r="D105" s="10">
        <f t="shared" si="19"/>
        <v>1224399</v>
      </c>
      <c r="E105" s="4">
        <f>E110+E129+E139+E145</f>
        <v>55184</v>
      </c>
      <c r="F105" s="4">
        <f aca="true" t="shared" si="30" ref="F105:K105">F110+F129+F139+F145</f>
        <v>72580</v>
      </c>
      <c r="G105" s="4">
        <f t="shared" si="30"/>
        <v>87493</v>
      </c>
      <c r="H105" s="4">
        <f t="shared" si="30"/>
        <v>95070</v>
      </c>
      <c r="I105" s="4">
        <f t="shared" si="30"/>
        <v>96571</v>
      </c>
      <c r="J105" s="4">
        <f t="shared" si="30"/>
        <v>82324</v>
      </c>
      <c r="K105" s="34">
        <f t="shared" si="30"/>
        <v>116197.79999999999</v>
      </c>
      <c r="L105" s="20">
        <f t="shared" si="24"/>
        <v>605419.8</v>
      </c>
      <c r="M105" s="15"/>
      <c r="N105" s="95"/>
      <c r="O105" s="95"/>
      <c r="P105" s="56" t="s">
        <v>40</v>
      </c>
      <c r="Q105" s="34">
        <f>Q110+Q129+Q139+Q145</f>
        <v>124933.6</v>
      </c>
      <c r="R105" s="34">
        <f>R110+R129+R139+R145</f>
        <v>121241</v>
      </c>
      <c r="S105" s="34">
        <f>S110+S129+S139+S145</f>
        <v>124268.2</v>
      </c>
      <c r="T105" s="34">
        <f>T110+T129+T139+T145</f>
        <v>124268.2</v>
      </c>
      <c r="U105" s="34">
        <f>U110+U129+U139+U145</f>
        <v>124268.2</v>
      </c>
      <c r="V105" s="20">
        <f t="shared" si="21"/>
        <v>618979.2</v>
      </c>
    </row>
    <row r="106" spans="1:22" ht="52.5" customHeight="1">
      <c r="A106" s="95"/>
      <c r="B106" s="95"/>
      <c r="C106" s="56" t="s">
        <v>121</v>
      </c>
      <c r="D106" s="10">
        <f t="shared" si="19"/>
        <v>4427.2</v>
      </c>
      <c r="E106" s="4">
        <f t="shared" si="28"/>
        <v>187</v>
      </c>
      <c r="F106" s="4">
        <f t="shared" si="28"/>
        <v>187</v>
      </c>
      <c r="G106" s="4">
        <f t="shared" si="28"/>
        <v>233</v>
      </c>
      <c r="H106" s="4">
        <f t="shared" si="28"/>
        <v>422</v>
      </c>
      <c r="I106" s="4">
        <f t="shared" si="28"/>
        <v>687</v>
      </c>
      <c r="J106" s="4">
        <f t="shared" si="28"/>
        <v>652</v>
      </c>
      <c r="K106" s="34">
        <f t="shared" si="28"/>
        <v>370.2</v>
      </c>
      <c r="L106" s="20">
        <f t="shared" si="24"/>
        <v>2738.2</v>
      </c>
      <c r="M106" s="15"/>
      <c r="N106" s="95"/>
      <c r="O106" s="95"/>
      <c r="P106" s="56" t="s">
        <v>121</v>
      </c>
      <c r="Q106" s="34">
        <f t="shared" si="29"/>
        <v>422</v>
      </c>
      <c r="R106" s="34">
        <f t="shared" si="29"/>
        <v>403</v>
      </c>
      <c r="S106" s="34">
        <f t="shared" si="29"/>
        <v>288</v>
      </c>
      <c r="T106" s="34">
        <f t="shared" si="29"/>
        <v>288</v>
      </c>
      <c r="U106" s="34">
        <f t="shared" si="29"/>
        <v>288</v>
      </c>
      <c r="V106" s="20">
        <f t="shared" si="21"/>
        <v>1689</v>
      </c>
    </row>
    <row r="107" spans="1:22" ht="30.75" customHeight="1">
      <c r="A107" s="96"/>
      <c r="B107" s="96"/>
      <c r="C107" s="56" t="s">
        <v>42</v>
      </c>
      <c r="D107" s="10">
        <f t="shared" si="19"/>
        <v>0</v>
      </c>
      <c r="E107" s="4">
        <f t="shared" si="28"/>
        <v>0</v>
      </c>
      <c r="F107" s="4">
        <f t="shared" si="28"/>
        <v>0</v>
      </c>
      <c r="G107" s="4">
        <f t="shared" si="28"/>
        <v>0</v>
      </c>
      <c r="H107" s="4">
        <f t="shared" si="28"/>
        <v>0</v>
      </c>
      <c r="I107" s="4">
        <f t="shared" si="28"/>
        <v>0</v>
      </c>
      <c r="J107" s="4">
        <f t="shared" si="28"/>
        <v>0</v>
      </c>
      <c r="K107" s="34">
        <f t="shared" si="28"/>
        <v>0</v>
      </c>
      <c r="L107" s="20">
        <f t="shared" si="24"/>
        <v>0</v>
      </c>
      <c r="M107" s="15"/>
      <c r="N107" s="96"/>
      <c r="O107" s="96"/>
      <c r="P107" s="56" t="s">
        <v>42</v>
      </c>
      <c r="Q107" s="34">
        <f t="shared" si="29"/>
        <v>0</v>
      </c>
      <c r="R107" s="34">
        <f t="shared" si="29"/>
        <v>0</v>
      </c>
      <c r="S107" s="34">
        <f t="shared" si="29"/>
        <v>0</v>
      </c>
      <c r="T107" s="34">
        <f t="shared" si="29"/>
        <v>0</v>
      </c>
      <c r="U107" s="34">
        <f t="shared" si="29"/>
        <v>0</v>
      </c>
      <c r="V107" s="20">
        <f t="shared" si="21"/>
        <v>0</v>
      </c>
    </row>
    <row r="108" spans="1:22" ht="21.75" customHeight="1">
      <c r="A108" s="86" t="s">
        <v>91</v>
      </c>
      <c r="B108" s="103" t="s">
        <v>92</v>
      </c>
      <c r="C108" s="56" t="s">
        <v>38</v>
      </c>
      <c r="D108" s="10">
        <f t="shared" si="19"/>
        <v>2125305.5</v>
      </c>
      <c r="E108" s="4">
        <f aca="true" t="shared" si="31" ref="E108:K108">E109+E110+E111+E112</f>
        <v>74031</v>
      </c>
      <c r="F108" s="4">
        <f t="shared" si="31"/>
        <v>97548</v>
      </c>
      <c r="G108" s="4">
        <f t="shared" si="31"/>
        <v>115461</v>
      </c>
      <c r="H108" s="4">
        <f t="shared" si="31"/>
        <v>118708</v>
      </c>
      <c r="I108" s="4">
        <f t="shared" si="31"/>
        <v>116475</v>
      </c>
      <c r="J108" s="4">
        <f t="shared" si="31"/>
        <v>120744</v>
      </c>
      <c r="K108" s="34">
        <f t="shared" si="31"/>
        <v>235289.09999999998</v>
      </c>
      <c r="L108" s="20">
        <f t="shared" si="24"/>
        <v>878256.1</v>
      </c>
      <c r="M108" s="15"/>
      <c r="N108" s="86" t="s">
        <v>91</v>
      </c>
      <c r="O108" s="103" t="s">
        <v>92</v>
      </c>
      <c r="P108" s="56" t="s">
        <v>38</v>
      </c>
      <c r="Q108" s="34">
        <f>Q109+Q110+Q111+Q112</f>
        <v>237428.5</v>
      </c>
      <c r="R108" s="34">
        <f>R109+R110+R111+R112</f>
        <v>250333.8</v>
      </c>
      <c r="S108" s="34">
        <f>S109+S110+S111+S112</f>
        <v>253095.7</v>
      </c>
      <c r="T108" s="34">
        <f>T109+T110+T111+T112</f>
        <v>253095.7</v>
      </c>
      <c r="U108" s="34">
        <f>U109+U110+U111+U112</f>
        <v>253095.7</v>
      </c>
      <c r="V108" s="20">
        <f t="shared" si="21"/>
        <v>1247049.4</v>
      </c>
    </row>
    <row r="109" spans="1:22" ht="32.25" customHeight="1">
      <c r="A109" s="87"/>
      <c r="B109" s="104"/>
      <c r="C109" s="56" t="s">
        <v>39</v>
      </c>
      <c r="D109" s="10">
        <f t="shared" si="19"/>
        <v>1196936.5</v>
      </c>
      <c r="E109" s="4">
        <f>E114+E115+E120+E122</f>
        <v>38026</v>
      </c>
      <c r="F109" s="4">
        <f>F114+F115+F120+F122</f>
        <v>46272</v>
      </c>
      <c r="G109" s="4">
        <f>G114+G115+G120+G122</f>
        <v>51919</v>
      </c>
      <c r="H109" s="4">
        <f>H114+H115+H120+H122+H117</f>
        <v>48398</v>
      </c>
      <c r="I109" s="4">
        <f>I114+I115+I120+I122</f>
        <v>45975</v>
      </c>
      <c r="J109" s="4">
        <f>J114+J115+J116+J120+J122</f>
        <v>64756</v>
      </c>
      <c r="K109" s="34">
        <f>K114+K115+K116+K117+K120+K125</f>
        <v>144315.3</v>
      </c>
      <c r="L109" s="20">
        <f t="shared" si="24"/>
        <v>439661.3</v>
      </c>
      <c r="M109" s="15"/>
      <c r="N109" s="87"/>
      <c r="O109" s="104"/>
      <c r="P109" s="56" t="s">
        <v>39</v>
      </c>
      <c r="Q109" s="34">
        <f>Q114+Q115+Q116+Q117+Q120+Q125</f>
        <v>136511.9</v>
      </c>
      <c r="R109" s="34">
        <f>R114+R115+R116+R117+R120+R125</f>
        <v>154879.8</v>
      </c>
      <c r="S109" s="34">
        <f>S114+S115+S116+S117+S120+S125</f>
        <v>155294.5</v>
      </c>
      <c r="T109" s="34">
        <f>T114+T115+T116+T117+T120+T125</f>
        <v>155294.5</v>
      </c>
      <c r="U109" s="34">
        <f>U114+U115+U116+U117+U120+U125</f>
        <v>155294.5</v>
      </c>
      <c r="V109" s="20">
        <f t="shared" si="21"/>
        <v>757275.2</v>
      </c>
    </row>
    <row r="110" spans="1:22" ht="36.75" customHeight="1">
      <c r="A110" s="45"/>
      <c r="B110" s="46"/>
      <c r="C110" s="56" t="s">
        <v>40</v>
      </c>
      <c r="D110" s="10">
        <f t="shared" si="19"/>
        <v>928369</v>
      </c>
      <c r="E110" s="4">
        <f aca="true" t="shared" si="32" ref="E110:J110">E113+E118+E119+E121+E123+E124</f>
        <v>36005</v>
      </c>
      <c r="F110" s="4">
        <f t="shared" si="32"/>
        <v>51276</v>
      </c>
      <c r="G110" s="4">
        <f t="shared" si="32"/>
        <v>63542</v>
      </c>
      <c r="H110" s="4">
        <f t="shared" si="32"/>
        <v>70310</v>
      </c>
      <c r="I110" s="4">
        <f t="shared" si="32"/>
        <v>70500</v>
      </c>
      <c r="J110" s="4">
        <f t="shared" si="32"/>
        <v>55988</v>
      </c>
      <c r="K110" s="34">
        <f>K113+K118+K119+K121+K123+K124+K126</f>
        <v>90973.79999999999</v>
      </c>
      <c r="L110" s="20">
        <f t="shared" si="24"/>
        <v>438594.8</v>
      </c>
      <c r="M110" s="15"/>
      <c r="N110" s="45"/>
      <c r="O110" s="46"/>
      <c r="P110" s="56" t="s">
        <v>40</v>
      </c>
      <c r="Q110" s="34">
        <f>Q113+Q118+Q119+Q121+Q123+Q124+Q126</f>
        <v>100916.6</v>
      </c>
      <c r="R110" s="34">
        <f>R113+R118+R119+R121+R123+R124+R126</f>
        <v>95454</v>
      </c>
      <c r="S110" s="34">
        <f>S113+S118+S119+S121+S123+S124+S126</f>
        <v>97801.2</v>
      </c>
      <c r="T110" s="34">
        <f>T113+T118+T119+T121+T123+T124+T126</f>
        <v>97801.2</v>
      </c>
      <c r="U110" s="34">
        <f>U113+U118+U119+U121+U123+U124+U126</f>
        <v>97801.2</v>
      </c>
      <c r="V110" s="20">
        <f t="shared" si="21"/>
        <v>489774.2</v>
      </c>
    </row>
    <row r="111" spans="1:22" ht="53.25" customHeight="1">
      <c r="A111" s="38"/>
      <c r="B111" s="41"/>
      <c r="C111" s="56" t="s">
        <v>121</v>
      </c>
      <c r="D111" s="10">
        <f t="shared" si="19"/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34">
        <v>0</v>
      </c>
      <c r="L111" s="20">
        <f t="shared" si="24"/>
        <v>0</v>
      </c>
      <c r="M111" s="15"/>
      <c r="N111" s="38"/>
      <c r="O111" s="41"/>
      <c r="P111" s="56" t="s">
        <v>121</v>
      </c>
      <c r="Q111" s="34">
        <v>0</v>
      </c>
      <c r="R111" s="34">
        <v>0</v>
      </c>
      <c r="S111" s="34">
        <v>0</v>
      </c>
      <c r="T111" s="34">
        <v>0</v>
      </c>
      <c r="U111" s="34">
        <v>0</v>
      </c>
      <c r="V111" s="20">
        <f t="shared" si="21"/>
        <v>0</v>
      </c>
    </row>
    <row r="112" spans="1:22" ht="45.75" customHeight="1">
      <c r="A112" s="32"/>
      <c r="B112" s="42"/>
      <c r="C112" s="56" t="s">
        <v>42</v>
      </c>
      <c r="D112" s="10">
        <f t="shared" si="19"/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34">
        <v>0</v>
      </c>
      <c r="L112" s="20">
        <f t="shared" si="24"/>
        <v>0</v>
      </c>
      <c r="M112" s="15"/>
      <c r="N112" s="32"/>
      <c r="O112" s="42"/>
      <c r="P112" s="56" t="s">
        <v>42</v>
      </c>
      <c r="Q112" s="34">
        <v>0</v>
      </c>
      <c r="R112" s="34">
        <v>0</v>
      </c>
      <c r="S112" s="34">
        <v>0</v>
      </c>
      <c r="T112" s="34">
        <v>0</v>
      </c>
      <c r="U112" s="34">
        <v>0</v>
      </c>
      <c r="V112" s="20">
        <f t="shared" si="21"/>
        <v>0</v>
      </c>
    </row>
    <row r="113" spans="1:22" ht="54" customHeight="1">
      <c r="A113" s="51"/>
      <c r="B113" s="51" t="s">
        <v>147</v>
      </c>
      <c r="C113" s="5" t="s">
        <v>40</v>
      </c>
      <c r="D113" s="10">
        <f t="shared" si="19"/>
        <v>215436</v>
      </c>
      <c r="E113" s="60">
        <v>10311</v>
      </c>
      <c r="F113" s="60">
        <v>13025</v>
      </c>
      <c r="G113" s="60">
        <v>14872</v>
      </c>
      <c r="H113" s="60">
        <v>16394</v>
      </c>
      <c r="I113" s="60">
        <v>16090</v>
      </c>
      <c r="J113" s="60">
        <v>17470</v>
      </c>
      <c r="K113" s="33">
        <v>16854</v>
      </c>
      <c r="L113" s="20">
        <f t="shared" si="24"/>
        <v>105016</v>
      </c>
      <c r="M113" s="15"/>
      <c r="N113" s="51"/>
      <c r="O113" s="51" t="s">
        <v>155</v>
      </c>
      <c r="P113" s="5" t="s">
        <v>40</v>
      </c>
      <c r="Q113" s="33">
        <v>21347</v>
      </c>
      <c r="R113" s="33">
        <v>21873</v>
      </c>
      <c r="S113" s="33">
        <v>22400</v>
      </c>
      <c r="T113" s="33">
        <v>22400</v>
      </c>
      <c r="U113" s="33">
        <v>22400</v>
      </c>
      <c r="V113" s="20">
        <f t="shared" si="21"/>
        <v>110420</v>
      </c>
    </row>
    <row r="114" spans="1:22" ht="174.75" customHeight="1">
      <c r="A114" s="51"/>
      <c r="B114" s="51" t="s">
        <v>27</v>
      </c>
      <c r="C114" s="5" t="s">
        <v>39</v>
      </c>
      <c r="D114" s="10">
        <f t="shared" si="19"/>
        <v>145853</v>
      </c>
      <c r="E114" s="60">
        <v>27189</v>
      </c>
      <c r="F114" s="60">
        <v>28874</v>
      </c>
      <c r="G114" s="60">
        <v>32170</v>
      </c>
      <c r="H114" s="60">
        <v>29296</v>
      </c>
      <c r="I114" s="60">
        <v>28324</v>
      </c>
      <c r="J114" s="60">
        <v>0</v>
      </c>
      <c r="K114" s="33">
        <v>0</v>
      </c>
      <c r="L114" s="20">
        <f t="shared" si="24"/>
        <v>145853</v>
      </c>
      <c r="M114" s="15"/>
      <c r="N114" s="51"/>
      <c r="O114" s="51" t="s">
        <v>27</v>
      </c>
      <c r="P114" s="5" t="s">
        <v>39</v>
      </c>
      <c r="Q114" s="33">
        <v>0</v>
      </c>
      <c r="R114" s="33">
        <v>0</v>
      </c>
      <c r="S114" s="33">
        <v>0</v>
      </c>
      <c r="T114" s="33">
        <v>0</v>
      </c>
      <c r="U114" s="33">
        <v>0</v>
      </c>
      <c r="V114" s="20">
        <f t="shared" si="21"/>
        <v>0</v>
      </c>
    </row>
    <row r="115" spans="1:22" ht="144.75" customHeight="1">
      <c r="A115" s="51"/>
      <c r="B115" s="51" t="s">
        <v>28</v>
      </c>
      <c r="C115" s="5" t="s">
        <v>39</v>
      </c>
      <c r="D115" s="10">
        <f t="shared" si="19"/>
        <v>14842</v>
      </c>
      <c r="E115" s="60">
        <v>2710</v>
      </c>
      <c r="F115" s="60">
        <v>3160</v>
      </c>
      <c r="G115" s="60">
        <v>2976</v>
      </c>
      <c r="H115" s="60">
        <v>2868</v>
      </c>
      <c r="I115" s="60">
        <v>3128</v>
      </c>
      <c r="J115" s="60">
        <v>0</v>
      </c>
      <c r="K115" s="33">
        <v>0</v>
      </c>
      <c r="L115" s="20">
        <f t="shared" si="24"/>
        <v>14842</v>
      </c>
      <c r="M115" s="15"/>
      <c r="N115" s="51"/>
      <c r="O115" s="51" t="s">
        <v>28</v>
      </c>
      <c r="P115" s="5" t="s">
        <v>39</v>
      </c>
      <c r="Q115" s="33">
        <v>0</v>
      </c>
      <c r="R115" s="33">
        <v>0</v>
      </c>
      <c r="S115" s="33">
        <v>0</v>
      </c>
      <c r="T115" s="33">
        <v>0</v>
      </c>
      <c r="U115" s="33">
        <v>0</v>
      </c>
      <c r="V115" s="20">
        <f t="shared" si="21"/>
        <v>0</v>
      </c>
    </row>
    <row r="116" spans="1:22" ht="164.25" customHeight="1">
      <c r="A116" s="51"/>
      <c r="B116" s="36" t="s">
        <v>130</v>
      </c>
      <c r="C116" s="5" t="s">
        <v>39</v>
      </c>
      <c r="D116" s="10">
        <f t="shared" si="19"/>
        <v>266131.1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29554</v>
      </c>
      <c r="K116" s="33">
        <v>28150.1</v>
      </c>
      <c r="L116" s="20">
        <f t="shared" si="24"/>
        <v>57704.1</v>
      </c>
      <c r="M116" s="15"/>
      <c r="N116" s="51"/>
      <c r="O116" s="36" t="s">
        <v>130</v>
      </c>
      <c r="P116" s="5" t="s">
        <v>39</v>
      </c>
      <c r="Q116" s="33">
        <v>39620</v>
      </c>
      <c r="R116" s="33">
        <v>41658</v>
      </c>
      <c r="S116" s="33">
        <v>42383</v>
      </c>
      <c r="T116" s="33">
        <v>42383</v>
      </c>
      <c r="U116" s="33">
        <v>42383</v>
      </c>
      <c r="V116" s="20">
        <f t="shared" si="21"/>
        <v>208427</v>
      </c>
    </row>
    <row r="117" spans="1:22" ht="51.75" customHeight="1">
      <c r="A117" s="51"/>
      <c r="B117" s="51" t="s">
        <v>68</v>
      </c>
      <c r="C117" s="5" t="s">
        <v>39</v>
      </c>
      <c r="D117" s="10">
        <f t="shared" si="19"/>
        <v>3</v>
      </c>
      <c r="E117" s="60"/>
      <c r="F117" s="60"/>
      <c r="G117" s="60"/>
      <c r="H117" s="60">
        <v>3</v>
      </c>
      <c r="I117" s="60">
        <v>0</v>
      </c>
      <c r="J117" s="60">
        <v>0</v>
      </c>
      <c r="K117" s="33">
        <v>0</v>
      </c>
      <c r="L117" s="20">
        <f t="shared" si="24"/>
        <v>3</v>
      </c>
      <c r="M117" s="15"/>
      <c r="N117" s="51"/>
      <c r="O117" s="51" t="s">
        <v>68</v>
      </c>
      <c r="P117" s="5" t="s">
        <v>39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20">
        <f t="shared" si="21"/>
        <v>0</v>
      </c>
    </row>
    <row r="118" spans="1:22" ht="51.75" customHeight="1">
      <c r="A118" s="51"/>
      <c r="B118" s="51" t="s">
        <v>29</v>
      </c>
      <c r="C118" s="5" t="s">
        <v>40</v>
      </c>
      <c r="D118" s="10">
        <f t="shared" si="19"/>
        <v>276705</v>
      </c>
      <c r="E118" s="60">
        <v>18309</v>
      </c>
      <c r="F118" s="60">
        <f>150+18470</f>
        <v>18620</v>
      </c>
      <c r="G118" s="60">
        <v>22711</v>
      </c>
      <c r="H118" s="60">
        <v>24526</v>
      </c>
      <c r="I118" s="60">
        <v>23263</v>
      </c>
      <c r="J118" s="60">
        <v>21461</v>
      </c>
      <c r="K118" s="33">
        <v>22798</v>
      </c>
      <c r="L118" s="20">
        <f t="shared" si="24"/>
        <v>151688</v>
      </c>
      <c r="M118" s="15"/>
      <c r="N118" s="51"/>
      <c r="O118" s="51" t="s">
        <v>29</v>
      </c>
      <c r="P118" s="5" t="s">
        <v>40</v>
      </c>
      <c r="Q118" s="33">
        <v>23656</v>
      </c>
      <c r="R118" s="33">
        <v>24612</v>
      </c>
      <c r="S118" s="33">
        <v>25583</v>
      </c>
      <c r="T118" s="33">
        <v>25583</v>
      </c>
      <c r="U118" s="33">
        <v>25583</v>
      </c>
      <c r="V118" s="20">
        <f t="shared" si="21"/>
        <v>125017</v>
      </c>
    </row>
    <row r="119" spans="1:22" ht="51" customHeight="1">
      <c r="A119" s="51"/>
      <c r="B119" s="51" t="s">
        <v>148</v>
      </c>
      <c r="C119" s="5" t="s">
        <v>40</v>
      </c>
      <c r="D119" s="10">
        <f t="shared" si="19"/>
        <v>21868</v>
      </c>
      <c r="E119" s="60">
        <v>170</v>
      </c>
      <c r="F119" s="60">
        <v>170</v>
      </c>
      <c r="G119" s="60">
        <v>170</v>
      </c>
      <c r="H119" s="60">
        <v>0</v>
      </c>
      <c r="I119" s="60">
        <v>126</v>
      </c>
      <c r="J119" s="60">
        <v>1975</v>
      </c>
      <c r="K119" s="33">
        <v>4851</v>
      </c>
      <c r="L119" s="20">
        <f t="shared" si="24"/>
        <v>7462</v>
      </c>
      <c r="M119" s="15"/>
      <c r="N119" s="51"/>
      <c r="O119" s="51" t="s">
        <v>154</v>
      </c>
      <c r="P119" s="5" t="s">
        <v>40</v>
      </c>
      <c r="Q119" s="33">
        <v>2946</v>
      </c>
      <c r="R119" s="33">
        <v>2979</v>
      </c>
      <c r="S119" s="33">
        <v>2827</v>
      </c>
      <c r="T119" s="33">
        <v>2827</v>
      </c>
      <c r="U119" s="33">
        <v>2827</v>
      </c>
      <c r="V119" s="20">
        <f t="shared" si="21"/>
        <v>14406</v>
      </c>
    </row>
    <row r="120" spans="1:22" ht="64.5" customHeight="1">
      <c r="A120" s="51"/>
      <c r="B120" s="107" t="s">
        <v>149</v>
      </c>
      <c r="C120" s="5" t="s">
        <v>39</v>
      </c>
      <c r="D120" s="10">
        <f t="shared" si="19"/>
        <v>311913</v>
      </c>
      <c r="E120" s="60">
        <v>8127</v>
      </c>
      <c r="F120" s="60">
        <v>14238</v>
      </c>
      <c r="G120" s="60">
        <v>16773</v>
      </c>
      <c r="H120" s="60">
        <v>16231</v>
      </c>
      <c r="I120" s="60">
        <v>14523</v>
      </c>
      <c r="J120" s="60">
        <v>35202</v>
      </c>
      <c r="K120" s="33">
        <v>36089.2</v>
      </c>
      <c r="L120" s="20">
        <f t="shared" si="24"/>
        <v>141183.2</v>
      </c>
      <c r="M120" s="15"/>
      <c r="N120" s="51"/>
      <c r="O120" s="107" t="s">
        <v>149</v>
      </c>
      <c r="P120" s="5" t="s">
        <v>39</v>
      </c>
      <c r="Q120" s="33">
        <v>33065.7</v>
      </c>
      <c r="R120" s="33">
        <v>34444.6</v>
      </c>
      <c r="S120" s="33">
        <v>34406.5</v>
      </c>
      <c r="T120" s="33">
        <v>34406.5</v>
      </c>
      <c r="U120" s="33">
        <v>34406.5</v>
      </c>
      <c r="V120" s="20">
        <f t="shared" si="21"/>
        <v>170729.8</v>
      </c>
    </row>
    <row r="121" spans="1:22" ht="44.25" customHeight="1">
      <c r="A121" s="51"/>
      <c r="B121" s="108"/>
      <c r="C121" s="5" t="s">
        <v>40</v>
      </c>
      <c r="D121" s="10">
        <f t="shared" si="19"/>
        <v>184880.09999999998</v>
      </c>
      <c r="E121" s="60">
        <v>7215</v>
      </c>
      <c r="F121" s="60">
        <f>241+15705</f>
        <v>15946</v>
      </c>
      <c r="G121" s="60">
        <v>21264</v>
      </c>
      <c r="H121" s="60">
        <v>25842</v>
      </c>
      <c r="I121" s="60">
        <v>27914</v>
      </c>
      <c r="J121" s="60">
        <v>10626</v>
      </c>
      <c r="K121" s="33">
        <v>10301.7</v>
      </c>
      <c r="L121" s="20">
        <f t="shared" si="24"/>
        <v>119108.7</v>
      </c>
      <c r="M121" s="15"/>
      <c r="N121" s="51"/>
      <c r="O121" s="108"/>
      <c r="P121" s="5" t="s">
        <v>40</v>
      </c>
      <c r="Q121" s="33">
        <v>10817.6</v>
      </c>
      <c r="R121" s="33">
        <v>12767.8</v>
      </c>
      <c r="S121" s="33">
        <v>14062</v>
      </c>
      <c r="T121" s="33">
        <v>14062</v>
      </c>
      <c r="U121" s="33">
        <v>14062</v>
      </c>
      <c r="V121" s="20">
        <f t="shared" si="21"/>
        <v>65771.4</v>
      </c>
    </row>
    <row r="122" spans="1:22" ht="3" customHeight="1" hidden="1">
      <c r="A122" s="51"/>
      <c r="B122" s="51" t="s">
        <v>65</v>
      </c>
      <c r="C122" s="5" t="s">
        <v>39</v>
      </c>
      <c r="D122" s="10">
        <f t="shared" si="19"/>
        <v>0</v>
      </c>
      <c r="E122" s="60">
        <v>0</v>
      </c>
      <c r="F122" s="60">
        <v>0</v>
      </c>
      <c r="G122" s="60">
        <v>0</v>
      </c>
      <c r="H122" s="60">
        <v>0</v>
      </c>
      <c r="I122" s="60">
        <v>0</v>
      </c>
      <c r="J122" s="60">
        <v>0</v>
      </c>
      <c r="K122" s="33">
        <v>0</v>
      </c>
      <c r="L122" s="20">
        <f t="shared" si="24"/>
        <v>0</v>
      </c>
      <c r="M122" s="15"/>
      <c r="N122" s="51"/>
      <c r="O122" s="51" t="s">
        <v>65</v>
      </c>
      <c r="P122" s="5" t="s">
        <v>39</v>
      </c>
      <c r="Q122" s="33">
        <v>0</v>
      </c>
      <c r="R122" s="33">
        <v>0</v>
      </c>
      <c r="S122" s="33">
        <v>0</v>
      </c>
      <c r="T122" s="33">
        <v>0</v>
      </c>
      <c r="U122" s="33">
        <v>0</v>
      </c>
      <c r="V122" s="20">
        <f t="shared" si="21"/>
        <v>0</v>
      </c>
    </row>
    <row r="123" spans="1:22" ht="105" customHeight="1">
      <c r="A123" s="51"/>
      <c r="B123" s="51" t="s">
        <v>61</v>
      </c>
      <c r="C123" s="5" t="s">
        <v>40</v>
      </c>
      <c r="D123" s="10">
        <f t="shared" si="19"/>
        <v>38447</v>
      </c>
      <c r="E123" s="60">
        <v>0</v>
      </c>
      <c r="F123" s="60">
        <f>25+3490</f>
        <v>3515</v>
      </c>
      <c r="G123" s="60">
        <f>31+3904</f>
        <v>3935</v>
      </c>
      <c r="H123" s="60">
        <v>2979</v>
      </c>
      <c r="I123" s="60">
        <v>2187</v>
      </c>
      <c r="J123" s="60">
        <v>4405</v>
      </c>
      <c r="K123" s="33">
        <v>4901</v>
      </c>
      <c r="L123" s="20">
        <f t="shared" si="24"/>
        <v>21922</v>
      </c>
      <c r="M123" s="15"/>
      <c r="N123" s="51"/>
      <c r="O123" s="51" t="s">
        <v>61</v>
      </c>
      <c r="P123" s="5" t="s">
        <v>40</v>
      </c>
      <c r="Q123" s="33">
        <v>3127</v>
      </c>
      <c r="R123" s="33">
        <v>3252</v>
      </c>
      <c r="S123" s="33">
        <v>3382</v>
      </c>
      <c r="T123" s="33">
        <v>3382</v>
      </c>
      <c r="U123" s="33">
        <v>3382</v>
      </c>
      <c r="V123" s="20">
        <f t="shared" si="21"/>
        <v>16525</v>
      </c>
    </row>
    <row r="124" spans="1:22" ht="124.5" customHeight="1">
      <c r="A124" s="51"/>
      <c r="B124" s="51" t="s">
        <v>30</v>
      </c>
      <c r="C124" s="5" t="s">
        <v>40</v>
      </c>
      <c r="D124" s="10">
        <f t="shared" si="19"/>
        <v>2130</v>
      </c>
      <c r="E124" s="60">
        <v>0</v>
      </c>
      <c r="F124" s="60">
        <v>0</v>
      </c>
      <c r="G124" s="60">
        <v>590</v>
      </c>
      <c r="H124" s="60">
        <v>569</v>
      </c>
      <c r="I124" s="60">
        <v>920</v>
      </c>
      <c r="J124" s="60">
        <v>51</v>
      </c>
      <c r="K124" s="33">
        <v>0</v>
      </c>
      <c r="L124" s="20">
        <f t="shared" si="24"/>
        <v>2130</v>
      </c>
      <c r="M124" s="15"/>
      <c r="N124" s="51"/>
      <c r="O124" s="51" t="s">
        <v>30</v>
      </c>
      <c r="P124" s="5" t="s">
        <v>40</v>
      </c>
      <c r="Q124" s="33">
        <v>0</v>
      </c>
      <c r="R124" s="33">
        <v>0</v>
      </c>
      <c r="S124" s="33">
        <v>0</v>
      </c>
      <c r="T124" s="33">
        <v>0</v>
      </c>
      <c r="U124" s="33">
        <v>0</v>
      </c>
      <c r="V124" s="20">
        <f t="shared" si="21"/>
        <v>0</v>
      </c>
    </row>
    <row r="125" spans="1:22" ht="48.75" customHeight="1">
      <c r="A125" s="88"/>
      <c r="B125" s="90" t="s">
        <v>142</v>
      </c>
      <c r="C125" s="5" t="s">
        <v>39</v>
      </c>
      <c r="D125" s="10">
        <f t="shared" si="19"/>
        <v>458194.4</v>
      </c>
      <c r="E125" s="60">
        <v>0</v>
      </c>
      <c r="F125" s="60">
        <v>0</v>
      </c>
      <c r="G125" s="60">
        <v>0</v>
      </c>
      <c r="H125" s="60">
        <v>0</v>
      </c>
      <c r="I125" s="60">
        <v>0</v>
      </c>
      <c r="J125" s="60">
        <v>0</v>
      </c>
      <c r="K125" s="33">
        <v>80076</v>
      </c>
      <c r="L125" s="20">
        <f t="shared" si="24"/>
        <v>80076</v>
      </c>
      <c r="M125" s="15"/>
      <c r="N125" s="88"/>
      <c r="O125" s="90" t="s">
        <v>142</v>
      </c>
      <c r="P125" s="5" t="s">
        <v>39</v>
      </c>
      <c r="Q125" s="33">
        <v>63826.2</v>
      </c>
      <c r="R125" s="33">
        <v>78777.2</v>
      </c>
      <c r="S125" s="33">
        <v>78505</v>
      </c>
      <c r="T125" s="33">
        <v>78505</v>
      </c>
      <c r="U125" s="33">
        <v>78505</v>
      </c>
      <c r="V125" s="20">
        <f t="shared" si="21"/>
        <v>378118.4</v>
      </c>
    </row>
    <row r="126" spans="1:22" ht="60" customHeight="1">
      <c r="A126" s="89"/>
      <c r="B126" s="91"/>
      <c r="C126" s="5" t="s">
        <v>40</v>
      </c>
      <c r="D126" s="10">
        <f t="shared" si="19"/>
        <v>188902.9</v>
      </c>
      <c r="E126" s="60">
        <v>0</v>
      </c>
      <c r="F126" s="60">
        <v>0</v>
      </c>
      <c r="G126" s="60">
        <v>0</v>
      </c>
      <c r="H126" s="60">
        <v>0</v>
      </c>
      <c r="I126" s="60">
        <v>0</v>
      </c>
      <c r="J126" s="60">
        <v>0</v>
      </c>
      <c r="K126" s="33">
        <v>31268.1</v>
      </c>
      <c r="L126" s="20">
        <f t="shared" si="24"/>
        <v>31268.1</v>
      </c>
      <c r="M126" s="15"/>
      <c r="N126" s="89"/>
      <c r="O126" s="91"/>
      <c r="P126" s="5" t="s">
        <v>40</v>
      </c>
      <c r="Q126" s="33">
        <v>39023</v>
      </c>
      <c r="R126" s="33">
        <v>29970.2</v>
      </c>
      <c r="S126" s="33">
        <v>29547.2</v>
      </c>
      <c r="T126" s="33">
        <v>29547.2</v>
      </c>
      <c r="U126" s="33">
        <v>29547.2</v>
      </c>
      <c r="V126" s="20">
        <f t="shared" si="21"/>
        <v>157634.8</v>
      </c>
    </row>
    <row r="127" spans="1:22" ht="32.25" customHeight="1">
      <c r="A127" s="86" t="s">
        <v>93</v>
      </c>
      <c r="B127" s="103" t="s">
        <v>94</v>
      </c>
      <c r="C127" s="56" t="s">
        <v>38</v>
      </c>
      <c r="D127" s="10">
        <f t="shared" si="19"/>
        <v>299470.9</v>
      </c>
      <c r="E127" s="4">
        <f aca="true" t="shared" si="33" ref="E127:K127">E128+E129+E130+E131</f>
        <v>19604</v>
      </c>
      <c r="F127" s="4">
        <f t="shared" si="33"/>
        <v>21550</v>
      </c>
      <c r="G127" s="4">
        <f t="shared" si="33"/>
        <v>24516</v>
      </c>
      <c r="H127" s="4">
        <f t="shared" si="33"/>
        <v>25121</v>
      </c>
      <c r="I127" s="4">
        <f t="shared" si="33"/>
        <v>26693</v>
      </c>
      <c r="J127" s="4">
        <f t="shared" si="33"/>
        <v>26852</v>
      </c>
      <c r="K127" s="34">
        <f t="shared" si="33"/>
        <v>25460</v>
      </c>
      <c r="L127" s="20">
        <f t="shared" si="24"/>
        <v>169796</v>
      </c>
      <c r="M127" s="15"/>
      <c r="N127" s="86" t="s">
        <v>93</v>
      </c>
      <c r="O127" s="103" t="s">
        <v>94</v>
      </c>
      <c r="P127" s="56" t="s">
        <v>38</v>
      </c>
      <c r="Q127" s="34">
        <f>Q128+Q129+Q130+Q131</f>
        <v>23973.1</v>
      </c>
      <c r="R127" s="34">
        <f>R128+R129+R130+R131</f>
        <v>25769.8</v>
      </c>
      <c r="S127" s="34">
        <f>S128+S129+S130+S131</f>
        <v>26644</v>
      </c>
      <c r="T127" s="34">
        <f>T128+T129+T130+T131</f>
        <v>26644</v>
      </c>
      <c r="U127" s="34">
        <f>U128+U129+U130+U131</f>
        <v>26644</v>
      </c>
      <c r="V127" s="20">
        <f t="shared" si="21"/>
        <v>129674.9</v>
      </c>
    </row>
    <row r="128" spans="1:22" ht="34.5" customHeight="1">
      <c r="A128" s="99"/>
      <c r="B128" s="113"/>
      <c r="C128" s="56" t="s">
        <v>39</v>
      </c>
      <c r="D128" s="10">
        <f t="shared" si="19"/>
        <v>4695.9</v>
      </c>
      <c r="E128" s="4">
        <f>E133</f>
        <v>425</v>
      </c>
      <c r="F128" s="4">
        <f aca="true" t="shared" si="34" ref="F128:K128">F133</f>
        <v>246</v>
      </c>
      <c r="G128" s="4">
        <f t="shared" si="34"/>
        <v>565</v>
      </c>
      <c r="H128" s="4">
        <f t="shared" si="34"/>
        <v>361</v>
      </c>
      <c r="I128" s="4">
        <f t="shared" si="34"/>
        <v>622</v>
      </c>
      <c r="J128" s="4">
        <f t="shared" si="34"/>
        <v>516</v>
      </c>
      <c r="K128" s="34">
        <f t="shared" si="34"/>
        <v>236</v>
      </c>
      <c r="L128" s="20">
        <f t="shared" si="24"/>
        <v>2971</v>
      </c>
      <c r="M128" s="15"/>
      <c r="N128" s="99"/>
      <c r="O128" s="113"/>
      <c r="P128" s="56" t="s">
        <v>39</v>
      </c>
      <c r="Q128" s="34">
        <f>Q133</f>
        <v>331.1</v>
      </c>
      <c r="R128" s="34">
        <f>R133</f>
        <v>382.8</v>
      </c>
      <c r="S128" s="34">
        <f>S133</f>
        <v>337</v>
      </c>
      <c r="T128" s="34">
        <f>T133</f>
        <v>337</v>
      </c>
      <c r="U128" s="34">
        <f>U133</f>
        <v>337</v>
      </c>
      <c r="V128" s="20">
        <f t="shared" si="21"/>
        <v>1724.9</v>
      </c>
    </row>
    <row r="129" spans="1:22" ht="30" customHeight="1">
      <c r="A129" s="99"/>
      <c r="B129" s="113"/>
      <c r="C129" s="56" t="s">
        <v>40</v>
      </c>
      <c r="D129" s="10">
        <f t="shared" si="19"/>
        <v>294775</v>
      </c>
      <c r="E129" s="4">
        <f>E132+E134+E135+E136</f>
        <v>19179</v>
      </c>
      <c r="F129" s="4">
        <f aca="true" t="shared" si="35" ref="F129:K129">F132+F134+F135+F136</f>
        <v>21304</v>
      </c>
      <c r="G129" s="4">
        <f t="shared" si="35"/>
        <v>23951</v>
      </c>
      <c r="H129" s="4">
        <f t="shared" si="35"/>
        <v>24760</v>
      </c>
      <c r="I129" s="4">
        <f t="shared" si="35"/>
        <v>26071</v>
      </c>
      <c r="J129" s="4">
        <f t="shared" si="35"/>
        <v>26336</v>
      </c>
      <c r="K129" s="34">
        <f t="shared" si="35"/>
        <v>25224</v>
      </c>
      <c r="L129" s="20">
        <f t="shared" si="24"/>
        <v>166825</v>
      </c>
      <c r="M129" s="15"/>
      <c r="N129" s="99"/>
      <c r="O129" s="113"/>
      <c r="P129" s="56" t="s">
        <v>40</v>
      </c>
      <c r="Q129" s="34">
        <f>Q132+Q134+Q135+Q136</f>
        <v>23642</v>
      </c>
      <c r="R129" s="34">
        <f>R132+R134+R135+R136</f>
        <v>25387</v>
      </c>
      <c r="S129" s="34">
        <f>S132+S134+S135+S136</f>
        <v>26307</v>
      </c>
      <c r="T129" s="34">
        <f>T132+T134+T135+T136</f>
        <v>26307</v>
      </c>
      <c r="U129" s="34">
        <f>U132+U134+U135+U136</f>
        <v>26307</v>
      </c>
      <c r="V129" s="20">
        <f t="shared" si="21"/>
        <v>127950</v>
      </c>
    </row>
    <row r="130" spans="1:22" ht="57.75" customHeight="1">
      <c r="A130" s="99"/>
      <c r="B130" s="113"/>
      <c r="C130" s="56" t="s">
        <v>121</v>
      </c>
      <c r="D130" s="10">
        <f t="shared" si="19"/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34">
        <v>0</v>
      </c>
      <c r="L130" s="20">
        <f t="shared" si="24"/>
        <v>0</v>
      </c>
      <c r="M130" s="15"/>
      <c r="N130" s="99"/>
      <c r="O130" s="113"/>
      <c r="P130" s="56" t="s">
        <v>121</v>
      </c>
      <c r="Q130" s="34">
        <v>0</v>
      </c>
      <c r="R130" s="34">
        <v>0</v>
      </c>
      <c r="S130" s="34">
        <v>0</v>
      </c>
      <c r="T130" s="34">
        <v>0</v>
      </c>
      <c r="U130" s="34">
        <v>0</v>
      </c>
      <c r="V130" s="20">
        <f t="shared" si="21"/>
        <v>0</v>
      </c>
    </row>
    <row r="131" spans="1:22" ht="33.75" customHeight="1">
      <c r="A131" s="87"/>
      <c r="B131" s="104"/>
      <c r="C131" s="56" t="s">
        <v>42</v>
      </c>
      <c r="D131" s="10">
        <f t="shared" si="19"/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34">
        <v>0</v>
      </c>
      <c r="L131" s="20">
        <f t="shared" si="24"/>
        <v>0</v>
      </c>
      <c r="M131" s="15"/>
      <c r="N131" s="87"/>
      <c r="O131" s="104"/>
      <c r="P131" s="56" t="s">
        <v>42</v>
      </c>
      <c r="Q131" s="34">
        <v>0</v>
      </c>
      <c r="R131" s="34">
        <v>0</v>
      </c>
      <c r="S131" s="34">
        <v>0</v>
      </c>
      <c r="T131" s="34">
        <v>0</v>
      </c>
      <c r="U131" s="34">
        <v>0</v>
      </c>
      <c r="V131" s="20">
        <f t="shared" si="21"/>
        <v>0</v>
      </c>
    </row>
    <row r="132" spans="1:22" ht="119.25" customHeight="1">
      <c r="A132" s="51"/>
      <c r="B132" s="51" t="s">
        <v>140</v>
      </c>
      <c r="C132" s="5" t="s">
        <v>131</v>
      </c>
      <c r="D132" s="10">
        <f t="shared" si="19"/>
        <v>2215</v>
      </c>
      <c r="E132" s="60">
        <v>508</v>
      </c>
      <c r="F132" s="60">
        <v>0</v>
      </c>
      <c r="G132" s="60">
        <v>473</v>
      </c>
      <c r="H132" s="60">
        <v>513</v>
      </c>
      <c r="I132" s="60">
        <v>96</v>
      </c>
      <c r="J132" s="19">
        <v>625</v>
      </c>
      <c r="K132" s="35">
        <v>0</v>
      </c>
      <c r="L132" s="20">
        <f t="shared" si="24"/>
        <v>2215</v>
      </c>
      <c r="M132" s="15"/>
      <c r="N132" s="51"/>
      <c r="O132" s="51" t="s">
        <v>140</v>
      </c>
      <c r="P132" s="5" t="s">
        <v>156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20">
        <f t="shared" si="21"/>
        <v>0</v>
      </c>
    </row>
    <row r="133" spans="1:22" ht="104.25" customHeight="1">
      <c r="A133" s="51"/>
      <c r="B133" s="51" t="s">
        <v>31</v>
      </c>
      <c r="C133" s="5" t="s">
        <v>39</v>
      </c>
      <c r="D133" s="10">
        <f t="shared" si="19"/>
        <v>4695.9</v>
      </c>
      <c r="E133" s="60">
        <v>425</v>
      </c>
      <c r="F133" s="60">
        <v>246</v>
      </c>
      <c r="G133" s="60">
        <v>565</v>
      </c>
      <c r="H133" s="60">
        <v>361</v>
      </c>
      <c r="I133" s="60">
        <v>622</v>
      </c>
      <c r="J133" s="60">
        <v>516</v>
      </c>
      <c r="K133" s="33">
        <v>236</v>
      </c>
      <c r="L133" s="20">
        <f t="shared" si="24"/>
        <v>2971</v>
      </c>
      <c r="M133" s="15"/>
      <c r="N133" s="51"/>
      <c r="O133" s="51" t="s">
        <v>31</v>
      </c>
      <c r="P133" s="5" t="s">
        <v>39</v>
      </c>
      <c r="Q133" s="33">
        <v>331.1</v>
      </c>
      <c r="R133" s="33">
        <v>382.8</v>
      </c>
      <c r="S133" s="33">
        <v>337</v>
      </c>
      <c r="T133" s="33">
        <v>337</v>
      </c>
      <c r="U133" s="33">
        <v>337</v>
      </c>
      <c r="V133" s="20">
        <f t="shared" si="21"/>
        <v>1724.9</v>
      </c>
    </row>
    <row r="134" spans="1:22" ht="159" customHeight="1">
      <c r="A134" s="51"/>
      <c r="B134" s="51" t="s">
        <v>150</v>
      </c>
      <c r="C134" s="5" t="s">
        <v>159</v>
      </c>
      <c r="D134" s="10">
        <f t="shared" si="19"/>
        <v>1663</v>
      </c>
      <c r="E134" s="60">
        <v>0</v>
      </c>
      <c r="F134" s="60">
        <v>569</v>
      </c>
      <c r="G134" s="60">
        <v>0</v>
      </c>
      <c r="H134" s="60">
        <v>0</v>
      </c>
      <c r="I134" s="60">
        <v>144</v>
      </c>
      <c r="J134" s="19">
        <v>127</v>
      </c>
      <c r="K134" s="35">
        <v>128</v>
      </c>
      <c r="L134" s="20">
        <f t="shared" si="24"/>
        <v>968</v>
      </c>
      <c r="M134" s="15"/>
      <c r="N134" s="51"/>
      <c r="O134" s="51" t="s">
        <v>150</v>
      </c>
      <c r="P134" s="5" t="s">
        <v>159</v>
      </c>
      <c r="Q134" s="35">
        <v>139</v>
      </c>
      <c r="R134" s="35">
        <v>139</v>
      </c>
      <c r="S134" s="35">
        <v>139</v>
      </c>
      <c r="T134" s="35">
        <v>139</v>
      </c>
      <c r="U134" s="35">
        <v>139</v>
      </c>
      <c r="V134" s="20">
        <f t="shared" si="21"/>
        <v>695</v>
      </c>
    </row>
    <row r="135" spans="1:22" ht="70.5" customHeight="1">
      <c r="A135" s="51"/>
      <c r="B135" s="51" t="s">
        <v>32</v>
      </c>
      <c r="C135" s="5" t="s">
        <v>40</v>
      </c>
      <c r="D135" s="10">
        <f t="shared" si="19"/>
        <v>80356</v>
      </c>
      <c r="E135" s="60">
        <v>5760</v>
      </c>
      <c r="F135" s="60">
        <v>6155</v>
      </c>
      <c r="G135" s="60">
        <v>7000</v>
      </c>
      <c r="H135" s="60">
        <v>6652</v>
      </c>
      <c r="I135" s="60">
        <v>6963</v>
      </c>
      <c r="J135" s="60">
        <v>7893</v>
      </c>
      <c r="K135" s="33">
        <v>7645</v>
      </c>
      <c r="L135" s="20">
        <f t="shared" si="24"/>
        <v>48068</v>
      </c>
      <c r="M135" s="15"/>
      <c r="N135" s="51"/>
      <c r="O135" s="51" t="s">
        <v>32</v>
      </c>
      <c r="P135" s="5" t="s">
        <v>40</v>
      </c>
      <c r="Q135" s="33">
        <v>6110</v>
      </c>
      <c r="R135" s="33">
        <v>6354</v>
      </c>
      <c r="S135" s="33">
        <v>6608</v>
      </c>
      <c r="T135" s="33">
        <v>6608</v>
      </c>
      <c r="U135" s="33">
        <v>6608</v>
      </c>
      <c r="V135" s="20">
        <f t="shared" si="21"/>
        <v>32288</v>
      </c>
    </row>
    <row r="136" spans="1:22" ht="118.5" customHeight="1">
      <c r="A136" s="51"/>
      <c r="B136" s="51" t="s">
        <v>33</v>
      </c>
      <c r="C136" s="5" t="s">
        <v>40</v>
      </c>
      <c r="D136" s="10">
        <f t="shared" si="19"/>
        <v>210541</v>
      </c>
      <c r="E136" s="60">
        <v>12911</v>
      </c>
      <c r="F136" s="60">
        <f>2562+12018</f>
        <v>14580</v>
      </c>
      <c r="G136" s="60">
        <v>16478</v>
      </c>
      <c r="H136" s="60">
        <v>17595</v>
      </c>
      <c r="I136" s="60">
        <v>18868</v>
      </c>
      <c r="J136" s="60">
        <v>17691</v>
      </c>
      <c r="K136" s="33">
        <v>17451</v>
      </c>
      <c r="L136" s="20">
        <f t="shared" si="24"/>
        <v>115574</v>
      </c>
      <c r="M136" s="15"/>
      <c r="N136" s="51"/>
      <c r="O136" s="51" t="s">
        <v>33</v>
      </c>
      <c r="P136" s="5" t="s">
        <v>40</v>
      </c>
      <c r="Q136" s="33">
        <v>17393</v>
      </c>
      <c r="R136" s="33">
        <v>18894</v>
      </c>
      <c r="S136" s="33">
        <v>19560</v>
      </c>
      <c r="T136" s="33">
        <v>19560</v>
      </c>
      <c r="U136" s="33">
        <v>19560</v>
      </c>
      <c r="V136" s="20">
        <f t="shared" si="21"/>
        <v>94967</v>
      </c>
    </row>
    <row r="137" spans="1:22" ht="20.25" customHeight="1">
      <c r="A137" s="86" t="s">
        <v>95</v>
      </c>
      <c r="B137" s="103" t="s">
        <v>96</v>
      </c>
      <c r="C137" s="56" t="s">
        <v>38</v>
      </c>
      <c r="D137" s="10">
        <f t="shared" si="19"/>
        <v>4427.2</v>
      </c>
      <c r="E137" s="4">
        <f aca="true" t="shared" si="36" ref="E137:K137">E138+E139+E140+E141</f>
        <v>187</v>
      </c>
      <c r="F137" s="4">
        <f t="shared" si="36"/>
        <v>187</v>
      </c>
      <c r="G137" s="4">
        <f t="shared" si="36"/>
        <v>233</v>
      </c>
      <c r="H137" s="4">
        <f t="shared" si="36"/>
        <v>422</v>
      </c>
      <c r="I137" s="4">
        <f t="shared" si="36"/>
        <v>687</v>
      </c>
      <c r="J137" s="4">
        <f t="shared" si="36"/>
        <v>652</v>
      </c>
      <c r="K137" s="34">
        <f t="shared" si="36"/>
        <v>370.2</v>
      </c>
      <c r="L137" s="20">
        <f t="shared" si="24"/>
        <v>2738.2</v>
      </c>
      <c r="M137" s="15"/>
      <c r="N137" s="86" t="s">
        <v>95</v>
      </c>
      <c r="O137" s="103" t="s">
        <v>96</v>
      </c>
      <c r="P137" s="56" t="s">
        <v>38</v>
      </c>
      <c r="Q137" s="34">
        <f>Q138+Q139+Q140+Q141</f>
        <v>422</v>
      </c>
      <c r="R137" s="34">
        <f>R138+R139+R140+R141</f>
        <v>403</v>
      </c>
      <c r="S137" s="34">
        <f>S138+S139+S140+S141</f>
        <v>288</v>
      </c>
      <c r="T137" s="34">
        <f>T138+T139+T140+T141</f>
        <v>288</v>
      </c>
      <c r="U137" s="34">
        <f>U138+U139+U140+U141</f>
        <v>288</v>
      </c>
      <c r="V137" s="20">
        <f t="shared" si="21"/>
        <v>1689</v>
      </c>
    </row>
    <row r="138" spans="1:22" ht="26.25">
      <c r="A138" s="99"/>
      <c r="B138" s="113"/>
      <c r="C138" s="56" t="s">
        <v>39</v>
      </c>
      <c r="D138" s="10">
        <f t="shared" si="19"/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34">
        <v>0</v>
      </c>
      <c r="L138" s="20">
        <f t="shared" si="24"/>
        <v>0</v>
      </c>
      <c r="M138" s="15"/>
      <c r="N138" s="99"/>
      <c r="O138" s="113"/>
      <c r="P138" s="56" t="s">
        <v>39</v>
      </c>
      <c r="Q138" s="34">
        <v>0</v>
      </c>
      <c r="R138" s="34">
        <v>0</v>
      </c>
      <c r="S138" s="34">
        <v>0</v>
      </c>
      <c r="T138" s="34">
        <v>0</v>
      </c>
      <c r="U138" s="34">
        <v>0</v>
      </c>
      <c r="V138" s="20">
        <f t="shared" si="21"/>
        <v>0</v>
      </c>
    </row>
    <row r="139" spans="1:22" ht="24" customHeight="1">
      <c r="A139" s="99"/>
      <c r="B139" s="113"/>
      <c r="C139" s="56" t="s">
        <v>40</v>
      </c>
      <c r="D139" s="10">
        <f t="shared" si="19"/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34">
        <v>0</v>
      </c>
      <c r="L139" s="20">
        <f t="shared" si="24"/>
        <v>0</v>
      </c>
      <c r="M139" s="15"/>
      <c r="N139" s="99"/>
      <c r="O139" s="113"/>
      <c r="P139" s="56" t="s">
        <v>40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20">
        <f t="shared" si="21"/>
        <v>0</v>
      </c>
    </row>
    <row r="140" spans="1:22" ht="56.25" customHeight="1">
      <c r="A140" s="99"/>
      <c r="B140" s="113"/>
      <c r="C140" s="56" t="s">
        <v>121</v>
      </c>
      <c r="D140" s="10">
        <f t="shared" si="19"/>
        <v>4427.2</v>
      </c>
      <c r="E140" s="4">
        <f>E142</f>
        <v>187</v>
      </c>
      <c r="F140" s="4">
        <f aca="true" t="shared" si="37" ref="F140:K140">F142</f>
        <v>187</v>
      </c>
      <c r="G140" s="4">
        <f t="shared" si="37"/>
        <v>233</v>
      </c>
      <c r="H140" s="4">
        <f t="shared" si="37"/>
        <v>422</v>
      </c>
      <c r="I140" s="4">
        <f t="shared" si="37"/>
        <v>687</v>
      </c>
      <c r="J140" s="4">
        <f t="shared" si="37"/>
        <v>652</v>
      </c>
      <c r="K140" s="34">
        <f t="shared" si="37"/>
        <v>370.2</v>
      </c>
      <c r="L140" s="20">
        <f t="shared" si="24"/>
        <v>2738.2</v>
      </c>
      <c r="M140" s="15"/>
      <c r="N140" s="99"/>
      <c r="O140" s="113"/>
      <c r="P140" s="56" t="s">
        <v>121</v>
      </c>
      <c r="Q140" s="34">
        <f>Q142</f>
        <v>422</v>
      </c>
      <c r="R140" s="34">
        <f>R142</f>
        <v>403</v>
      </c>
      <c r="S140" s="34">
        <f>S142</f>
        <v>288</v>
      </c>
      <c r="T140" s="34">
        <f>T142</f>
        <v>288</v>
      </c>
      <c r="U140" s="34">
        <f>U142</f>
        <v>288</v>
      </c>
      <c r="V140" s="20">
        <f t="shared" si="21"/>
        <v>1689</v>
      </c>
    </row>
    <row r="141" spans="1:22" ht="30" customHeight="1">
      <c r="A141" s="87"/>
      <c r="B141" s="104"/>
      <c r="C141" s="56" t="s">
        <v>42</v>
      </c>
      <c r="D141" s="10">
        <f t="shared" si="19"/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34">
        <v>0</v>
      </c>
      <c r="L141" s="20">
        <f t="shared" si="24"/>
        <v>0</v>
      </c>
      <c r="M141" s="15"/>
      <c r="N141" s="87"/>
      <c r="O141" s="104"/>
      <c r="P141" s="56" t="s">
        <v>42</v>
      </c>
      <c r="Q141" s="34">
        <v>0</v>
      </c>
      <c r="R141" s="34">
        <v>0</v>
      </c>
      <c r="S141" s="34">
        <v>0</v>
      </c>
      <c r="T141" s="34">
        <v>0</v>
      </c>
      <c r="U141" s="34">
        <v>0</v>
      </c>
      <c r="V141" s="20">
        <f t="shared" si="21"/>
        <v>0</v>
      </c>
    </row>
    <row r="142" spans="1:22" ht="50.25" customHeight="1">
      <c r="A142" s="51"/>
      <c r="B142" s="51" t="s">
        <v>44</v>
      </c>
      <c r="C142" s="51" t="s">
        <v>121</v>
      </c>
      <c r="D142" s="10">
        <f t="shared" si="19"/>
        <v>4427.2</v>
      </c>
      <c r="E142" s="60">
        <v>187</v>
      </c>
      <c r="F142" s="60">
        <f>38+149</f>
        <v>187</v>
      </c>
      <c r="G142" s="60">
        <v>233</v>
      </c>
      <c r="H142" s="60">
        <v>422</v>
      </c>
      <c r="I142" s="60">
        <v>687</v>
      </c>
      <c r="J142" s="60">
        <v>652</v>
      </c>
      <c r="K142" s="33">
        <v>370.2</v>
      </c>
      <c r="L142" s="20">
        <f t="shared" si="24"/>
        <v>2738.2</v>
      </c>
      <c r="M142" s="15"/>
      <c r="N142" s="51"/>
      <c r="O142" s="51" t="s">
        <v>44</v>
      </c>
      <c r="P142" s="51" t="s">
        <v>121</v>
      </c>
      <c r="Q142" s="33">
        <v>422</v>
      </c>
      <c r="R142" s="33">
        <v>403</v>
      </c>
      <c r="S142" s="33">
        <v>288</v>
      </c>
      <c r="T142" s="33">
        <v>288</v>
      </c>
      <c r="U142" s="33">
        <v>288</v>
      </c>
      <c r="V142" s="20">
        <f t="shared" si="21"/>
        <v>1689</v>
      </c>
    </row>
    <row r="143" spans="1:22" ht="25.5" customHeight="1">
      <c r="A143" s="86" t="s">
        <v>151</v>
      </c>
      <c r="B143" s="103" t="s">
        <v>152</v>
      </c>
      <c r="C143" s="56" t="s">
        <v>38</v>
      </c>
      <c r="D143" s="10">
        <f aca="true" t="shared" si="38" ref="D143:D148">L143+V143</f>
        <v>1255</v>
      </c>
      <c r="E143" s="4">
        <f aca="true" t="shared" si="39" ref="E143:K143">E144+E145+E146+E147</f>
        <v>0</v>
      </c>
      <c r="F143" s="4">
        <f t="shared" si="39"/>
        <v>0</v>
      </c>
      <c r="G143" s="4">
        <f t="shared" si="39"/>
        <v>0</v>
      </c>
      <c r="H143" s="4">
        <f t="shared" si="39"/>
        <v>0</v>
      </c>
      <c r="I143" s="4">
        <f t="shared" si="39"/>
        <v>0</v>
      </c>
      <c r="J143" s="4">
        <f t="shared" si="39"/>
        <v>0</v>
      </c>
      <c r="K143" s="34">
        <f t="shared" si="39"/>
        <v>0</v>
      </c>
      <c r="L143" s="20">
        <f aca="true" t="shared" si="40" ref="L143:L148">E143+F143+G143+H143+I143+J143+K143</f>
        <v>0</v>
      </c>
      <c r="M143" s="15"/>
      <c r="N143" s="86" t="s">
        <v>151</v>
      </c>
      <c r="O143" s="103" t="s">
        <v>152</v>
      </c>
      <c r="P143" s="56" t="s">
        <v>38</v>
      </c>
      <c r="Q143" s="33">
        <f>Q144+Q145+Q146+Q147</f>
        <v>375</v>
      </c>
      <c r="R143" s="33">
        <f>R144+R145+R146+R147</f>
        <v>400</v>
      </c>
      <c r="S143" s="33">
        <f>S144+S145+S146+S147</f>
        <v>160</v>
      </c>
      <c r="T143" s="33">
        <f>T144+T145+T146+T147</f>
        <v>160</v>
      </c>
      <c r="U143" s="33">
        <f>U144+U145+U146+U147</f>
        <v>160</v>
      </c>
      <c r="V143" s="20">
        <f t="shared" si="21"/>
        <v>1255</v>
      </c>
    </row>
    <row r="144" spans="1:22" ht="30" customHeight="1">
      <c r="A144" s="99"/>
      <c r="B144" s="113"/>
      <c r="C144" s="56" t="s">
        <v>39</v>
      </c>
      <c r="D144" s="10">
        <f t="shared" si="38"/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34">
        <v>0</v>
      </c>
      <c r="L144" s="20">
        <f t="shared" si="40"/>
        <v>0</v>
      </c>
      <c r="M144" s="15"/>
      <c r="N144" s="99"/>
      <c r="O144" s="113"/>
      <c r="P144" s="56" t="s">
        <v>39</v>
      </c>
      <c r="Q144" s="33">
        <v>0</v>
      </c>
      <c r="R144" s="33">
        <v>0</v>
      </c>
      <c r="S144" s="33">
        <v>0</v>
      </c>
      <c r="T144" s="33">
        <v>0</v>
      </c>
      <c r="U144" s="33">
        <v>0</v>
      </c>
      <c r="V144" s="20">
        <f t="shared" si="21"/>
        <v>0</v>
      </c>
    </row>
    <row r="145" spans="1:22" ht="33" customHeight="1">
      <c r="A145" s="99"/>
      <c r="B145" s="113"/>
      <c r="C145" s="56" t="s">
        <v>40</v>
      </c>
      <c r="D145" s="10">
        <f t="shared" si="38"/>
        <v>1255</v>
      </c>
      <c r="E145" s="4">
        <f>E148</f>
        <v>0</v>
      </c>
      <c r="F145" s="4">
        <f aca="true" t="shared" si="41" ref="F145:K145">F148</f>
        <v>0</v>
      </c>
      <c r="G145" s="4">
        <f t="shared" si="41"/>
        <v>0</v>
      </c>
      <c r="H145" s="4">
        <f t="shared" si="41"/>
        <v>0</v>
      </c>
      <c r="I145" s="4">
        <f t="shared" si="41"/>
        <v>0</v>
      </c>
      <c r="J145" s="4">
        <f t="shared" si="41"/>
        <v>0</v>
      </c>
      <c r="K145" s="4">
        <f t="shared" si="41"/>
        <v>0</v>
      </c>
      <c r="L145" s="20">
        <f t="shared" si="40"/>
        <v>0</v>
      </c>
      <c r="M145" s="15"/>
      <c r="N145" s="99"/>
      <c r="O145" s="113"/>
      <c r="P145" s="56" t="s">
        <v>40</v>
      </c>
      <c r="Q145" s="33">
        <f>Q148</f>
        <v>375</v>
      </c>
      <c r="R145" s="33">
        <f>R148</f>
        <v>400</v>
      </c>
      <c r="S145" s="33">
        <f>S148</f>
        <v>160</v>
      </c>
      <c r="T145" s="33">
        <f>T148</f>
        <v>160</v>
      </c>
      <c r="U145" s="33">
        <f>U148</f>
        <v>160</v>
      </c>
      <c r="V145" s="20">
        <f t="shared" si="21"/>
        <v>1255</v>
      </c>
    </row>
    <row r="146" spans="1:22" ht="50.25" customHeight="1">
      <c r="A146" s="99"/>
      <c r="B146" s="113"/>
      <c r="C146" s="56" t="s">
        <v>121</v>
      </c>
      <c r="D146" s="10">
        <f t="shared" si="38"/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34">
        <v>0</v>
      </c>
      <c r="L146" s="20">
        <f t="shared" si="40"/>
        <v>0</v>
      </c>
      <c r="M146" s="15"/>
      <c r="N146" s="99"/>
      <c r="O146" s="113"/>
      <c r="P146" s="56" t="s">
        <v>121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20">
        <f t="shared" si="21"/>
        <v>0</v>
      </c>
    </row>
    <row r="147" spans="1:22" ht="33" customHeight="1">
      <c r="A147" s="87"/>
      <c r="B147" s="104"/>
      <c r="C147" s="56" t="s">
        <v>42</v>
      </c>
      <c r="D147" s="10">
        <f t="shared" si="38"/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34">
        <v>0</v>
      </c>
      <c r="L147" s="20">
        <f t="shared" si="40"/>
        <v>0</v>
      </c>
      <c r="M147" s="15"/>
      <c r="N147" s="87"/>
      <c r="O147" s="104"/>
      <c r="P147" s="56" t="s">
        <v>42</v>
      </c>
      <c r="Q147" s="33">
        <v>0</v>
      </c>
      <c r="R147" s="33">
        <v>0</v>
      </c>
      <c r="S147" s="33">
        <v>0</v>
      </c>
      <c r="T147" s="33">
        <v>0</v>
      </c>
      <c r="U147" s="33">
        <v>0</v>
      </c>
      <c r="V147" s="20">
        <f t="shared" si="21"/>
        <v>0</v>
      </c>
    </row>
    <row r="148" spans="1:22" ht="114" customHeight="1">
      <c r="A148" s="51"/>
      <c r="B148" s="69" t="s">
        <v>157</v>
      </c>
      <c r="C148" s="72" t="s">
        <v>158</v>
      </c>
      <c r="D148" s="10">
        <f t="shared" si="38"/>
        <v>1255</v>
      </c>
      <c r="E148" s="60">
        <v>0</v>
      </c>
      <c r="F148" s="60">
        <v>0</v>
      </c>
      <c r="G148" s="60">
        <v>0</v>
      </c>
      <c r="H148" s="60">
        <v>0</v>
      </c>
      <c r="I148" s="60">
        <v>0</v>
      </c>
      <c r="J148" s="19">
        <v>0</v>
      </c>
      <c r="K148" s="35">
        <v>0</v>
      </c>
      <c r="L148" s="20">
        <f t="shared" si="40"/>
        <v>0</v>
      </c>
      <c r="M148" s="15"/>
      <c r="N148" s="51"/>
      <c r="O148" s="69" t="s">
        <v>157</v>
      </c>
      <c r="P148" s="5" t="s">
        <v>156</v>
      </c>
      <c r="Q148" s="35">
        <v>375</v>
      </c>
      <c r="R148" s="35">
        <v>400</v>
      </c>
      <c r="S148" s="35">
        <v>160</v>
      </c>
      <c r="T148" s="35">
        <v>160</v>
      </c>
      <c r="U148" s="35">
        <v>160</v>
      </c>
      <c r="V148" s="20">
        <f t="shared" si="21"/>
        <v>1255</v>
      </c>
    </row>
    <row r="149" spans="1:22" ht="51" customHeight="1">
      <c r="A149" s="77" t="s">
        <v>97</v>
      </c>
      <c r="B149" s="77" t="s">
        <v>98</v>
      </c>
      <c r="C149" s="56" t="s">
        <v>38</v>
      </c>
      <c r="D149" s="10">
        <f t="shared" si="19"/>
        <v>63265</v>
      </c>
      <c r="E149" s="4">
        <f aca="true" t="shared" si="42" ref="E149:K149">E150+E151+E152+E153</f>
        <v>797</v>
      </c>
      <c r="F149" s="4">
        <f t="shared" si="42"/>
        <v>797</v>
      </c>
      <c r="G149" s="4">
        <f t="shared" si="42"/>
        <v>797</v>
      </c>
      <c r="H149" s="4">
        <f t="shared" si="42"/>
        <v>19105</v>
      </c>
      <c r="I149" s="4">
        <f t="shared" si="42"/>
        <v>23866</v>
      </c>
      <c r="J149" s="4">
        <f t="shared" si="42"/>
        <v>2179</v>
      </c>
      <c r="K149" s="34">
        <f t="shared" si="42"/>
        <v>2294</v>
      </c>
      <c r="L149" s="20">
        <f t="shared" si="24"/>
        <v>49835</v>
      </c>
      <c r="M149" s="15"/>
      <c r="N149" s="77" t="s">
        <v>97</v>
      </c>
      <c r="O149" s="77" t="s">
        <v>98</v>
      </c>
      <c r="P149" s="56" t="s">
        <v>38</v>
      </c>
      <c r="Q149" s="34">
        <f>Q150+Q151+Q152+Q153</f>
        <v>2965</v>
      </c>
      <c r="R149" s="34">
        <f>R150+R151+R152+R153</f>
        <v>2965</v>
      </c>
      <c r="S149" s="34">
        <f>S150+S151+S152+S153</f>
        <v>2500</v>
      </c>
      <c r="T149" s="34">
        <f>T150+T151+T152+T153</f>
        <v>2500</v>
      </c>
      <c r="U149" s="34">
        <f>U150+U151+U152+U153</f>
        <v>2500</v>
      </c>
      <c r="V149" s="20">
        <f t="shared" si="21"/>
        <v>13430</v>
      </c>
    </row>
    <row r="150" spans="1:22" ht="54" customHeight="1">
      <c r="A150" s="79"/>
      <c r="B150" s="79"/>
      <c r="C150" s="56" t="s">
        <v>39</v>
      </c>
      <c r="D150" s="10">
        <f t="shared" si="19"/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34">
        <v>0</v>
      </c>
      <c r="L150" s="20">
        <f t="shared" si="24"/>
        <v>0</v>
      </c>
      <c r="M150" s="15"/>
      <c r="N150" s="78"/>
      <c r="O150" s="78"/>
      <c r="P150" s="56" t="s">
        <v>39</v>
      </c>
      <c r="Q150" s="34">
        <v>0</v>
      </c>
      <c r="R150" s="34">
        <v>0</v>
      </c>
      <c r="S150" s="34">
        <v>0</v>
      </c>
      <c r="T150" s="34">
        <v>0</v>
      </c>
      <c r="U150" s="34">
        <v>0</v>
      </c>
      <c r="V150" s="20">
        <f t="shared" si="21"/>
        <v>0</v>
      </c>
    </row>
    <row r="151" spans="1:22" ht="29.25" customHeight="1">
      <c r="A151" s="111" t="s">
        <v>99</v>
      </c>
      <c r="B151" s="111" t="s">
        <v>100</v>
      </c>
      <c r="C151" s="56" t="s">
        <v>40</v>
      </c>
      <c r="D151" s="10">
        <f t="shared" si="19"/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34">
        <v>0</v>
      </c>
      <c r="L151" s="20">
        <f t="shared" si="24"/>
        <v>0</v>
      </c>
      <c r="M151" s="15"/>
      <c r="N151" s="111" t="s">
        <v>99</v>
      </c>
      <c r="O151" s="111" t="s">
        <v>100</v>
      </c>
      <c r="P151" s="56" t="s">
        <v>40</v>
      </c>
      <c r="Q151" s="34">
        <v>0</v>
      </c>
      <c r="R151" s="34">
        <v>0</v>
      </c>
      <c r="S151" s="34">
        <v>0</v>
      </c>
      <c r="T151" s="34">
        <v>0</v>
      </c>
      <c r="U151" s="34">
        <v>0</v>
      </c>
      <c r="V151" s="20">
        <f t="shared" si="21"/>
        <v>0</v>
      </c>
    </row>
    <row r="152" spans="1:22" ht="54" customHeight="1">
      <c r="A152" s="111"/>
      <c r="B152" s="111"/>
      <c r="C152" s="17" t="s">
        <v>121</v>
      </c>
      <c r="D152" s="10">
        <f t="shared" si="19"/>
        <v>63265</v>
      </c>
      <c r="E152" s="4">
        <f>E154</f>
        <v>797</v>
      </c>
      <c r="F152" s="4">
        <f aca="true" t="shared" si="43" ref="F152:K152">F154</f>
        <v>797</v>
      </c>
      <c r="G152" s="4">
        <f t="shared" si="43"/>
        <v>797</v>
      </c>
      <c r="H152" s="4">
        <f t="shared" si="43"/>
        <v>19105</v>
      </c>
      <c r="I152" s="4">
        <f t="shared" si="43"/>
        <v>23866</v>
      </c>
      <c r="J152" s="4">
        <f t="shared" si="43"/>
        <v>2179</v>
      </c>
      <c r="K152" s="34">
        <f t="shared" si="43"/>
        <v>2294</v>
      </c>
      <c r="L152" s="20">
        <f t="shared" si="24"/>
        <v>49835</v>
      </c>
      <c r="M152" s="15"/>
      <c r="N152" s="111"/>
      <c r="O152" s="111"/>
      <c r="P152" s="56" t="s">
        <v>121</v>
      </c>
      <c r="Q152" s="34">
        <f>Q154</f>
        <v>2965</v>
      </c>
      <c r="R152" s="34">
        <f>R154</f>
        <v>2965</v>
      </c>
      <c r="S152" s="34">
        <f>S154</f>
        <v>2500</v>
      </c>
      <c r="T152" s="34">
        <f>T154</f>
        <v>2500</v>
      </c>
      <c r="U152" s="34">
        <f>U154</f>
        <v>2500</v>
      </c>
      <c r="V152" s="20">
        <f t="shared" si="21"/>
        <v>13430</v>
      </c>
    </row>
    <row r="153" spans="1:22" ht="26.25">
      <c r="A153" s="91"/>
      <c r="B153" s="91"/>
      <c r="C153" s="56" t="s">
        <v>42</v>
      </c>
      <c r="D153" s="10">
        <f t="shared" si="19"/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34">
        <v>0</v>
      </c>
      <c r="L153" s="20">
        <f aca="true" t="shared" si="44" ref="L153:L219">E153+F153+G153+H153+I153+J153+K153</f>
        <v>0</v>
      </c>
      <c r="M153" s="15"/>
      <c r="N153" s="91"/>
      <c r="O153" s="91"/>
      <c r="P153" s="56" t="s">
        <v>42</v>
      </c>
      <c r="Q153" s="34">
        <v>0</v>
      </c>
      <c r="R153" s="34">
        <v>0</v>
      </c>
      <c r="S153" s="34">
        <v>0</v>
      </c>
      <c r="T153" s="34">
        <v>0</v>
      </c>
      <c r="U153" s="34">
        <v>0</v>
      </c>
      <c r="V153" s="20">
        <f t="shared" si="21"/>
        <v>0</v>
      </c>
    </row>
    <row r="154" spans="1:22" ht="80.25" customHeight="1">
      <c r="A154" s="51"/>
      <c r="B154" s="47" t="s">
        <v>101</v>
      </c>
      <c r="C154" s="51" t="s">
        <v>121</v>
      </c>
      <c r="D154" s="10">
        <f t="shared" si="19"/>
        <v>63265</v>
      </c>
      <c r="E154" s="60">
        <v>797</v>
      </c>
      <c r="F154" s="60">
        <v>797</v>
      </c>
      <c r="G154" s="60">
        <v>797</v>
      </c>
      <c r="H154" s="60">
        <v>19105</v>
      </c>
      <c r="I154" s="60">
        <v>23866</v>
      </c>
      <c r="J154" s="19">
        <v>2179</v>
      </c>
      <c r="K154" s="35">
        <v>2294</v>
      </c>
      <c r="L154" s="20">
        <f t="shared" si="44"/>
        <v>49835</v>
      </c>
      <c r="M154" s="15"/>
      <c r="N154" s="51"/>
      <c r="O154" s="47" t="s">
        <v>101</v>
      </c>
      <c r="P154" s="51" t="s">
        <v>121</v>
      </c>
      <c r="Q154" s="35">
        <v>2965</v>
      </c>
      <c r="R154" s="35">
        <v>2965</v>
      </c>
      <c r="S154" s="35">
        <v>2500</v>
      </c>
      <c r="T154" s="35">
        <v>2500</v>
      </c>
      <c r="U154" s="35">
        <v>2500</v>
      </c>
      <c r="V154" s="20">
        <f t="shared" si="21"/>
        <v>13430</v>
      </c>
    </row>
    <row r="155" spans="1:22" ht="19.5" customHeight="1">
      <c r="A155" s="77" t="s">
        <v>102</v>
      </c>
      <c r="B155" s="77" t="s">
        <v>103</v>
      </c>
      <c r="C155" s="56" t="s">
        <v>38</v>
      </c>
      <c r="D155" s="10">
        <f aca="true" t="shared" si="45" ref="D155:D219">L155+V155</f>
        <v>12084.9</v>
      </c>
      <c r="E155" s="4">
        <f aca="true" t="shared" si="46" ref="E155:K155">E156+E157+E158+E159</f>
        <v>2750</v>
      </c>
      <c r="F155" s="4">
        <f t="shared" si="46"/>
        <v>2381</v>
      </c>
      <c r="G155" s="4">
        <f t="shared" si="46"/>
        <v>0</v>
      </c>
      <c r="H155" s="4">
        <f t="shared" si="46"/>
        <v>2333</v>
      </c>
      <c r="I155" s="4">
        <f t="shared" si="46"/>
        <v>1078</v>
      </c>
      <c r="J155" s="4">
        <f t="shared" si="46"/>
        <v>48</v>
      </c>
      <c r="K155" s="34">
        <f t="shared" si="46"/>
        <v>860</v>
      </c>
      <c r="L155" s="20">
        <f t="shared" si="44"/>
        <v>9450</v>
      </c>
      <c r="M155" s="15"/>
      <c r="N155" s="77" t="s">
        <v>102</v>
      </c>
      <c r="O155" s="77" t="s">
        <v>103</v>
      </c>
      <c r="P155" s="56" t="s">
        <v>38</v>
      </c>
      <c r="Q155" s="34">
        <f>Q156+Q157+Q158+Q159</f>
        <v>1428.8</v>
      </c>
      <c r="R155" s="34">
        <f>R156+R157+R158+R159</f>
        <v>1206.1</v>
      </c>
      <c r="S155" s="34">
        <f>S156+S157+S158+S159</f>
        <v>0</v>
      </c>
      <c r="T155" s="34">
        <f>T156+T157+T158+T159</f>
        <v>0</v>
      </c>
      <c r="U155" s="34">
        <f>U156+U157+U158+U159</f>
        <v>0</v>
      </c>
      <c r="V155" s="20">
        <f aca="true" t="shared" si="47" ref="V155:V219">Q155+R155+S155+T155+U155</f>
        <v>2634.8999999999996</v>
      </c>
    </row>
    <row r="156" spans="1:22" ht="30" customHeight="1">
      <c r="A156" s="78"/>
      <c r="B156" s="78"/>
      <c r="C156" s="56" t="s">
        <v>39</v>
      </c>
      <c r="D156" s="10">
        <f t="shared" si="45"/>
        <v>6599</v>
      </c>
      <c r="E156" s="4">
        <f>E161+E162</f>
        <v>1869</v>
      </c>
      <c r="F156" s="4">
        <f>F161+F162</f>
        <v>2381</v>
      </c>
      <c r="G156" s="4">
        <f>G161+G162</f>
        <v>0</v>
      </c>
      <c r="H156" s="4">
        <f>H161+H162+H163+H167</f>
        <v>1540</v>
      </c>
      <c r="I156" s="4">
        <f>I163+I167+I162+I161</f>
        <v>809</v>
      </c>
      <c r="J156" s="4">
        <f>J163+J167+J162+J161</f>
        <v>0</v>
      </c>
      <c r="K156" s="34">
        <f>K163+K167+K162+K161</f>
        <v>0</v>
      </c>
      <c r="L156" s="20">
        <f t="shared" si="44"/>
        <v>6599</v>
      </c>
      <c r="M156" s="15"/>
      <c r="N156" s="78"/>
      <c r="O156" s="78"/>
      <c r="P156" s="56" t="s">
        <v>39</v>
      </c>
      <c r="Q156" s="34">
        <f>Q163+Q167+Q162+Q161</f>
        <v>0</v>
      </c>
      <c r="R156" s="34">
        <f>R163+R167+R162+R161</f>
        <v>0</v>
      </c>
      <c r="S156" s="34">
        <f>S163+S167+S162+S161</f>
        <v>0</v>
      </c>
      <c r="T156" s="34">
        <f>T163+T167+T162+T161</f>
        <v>0</v>
      </c>
      <c r="U156" s="34">
        <f>U163+U167+U162+U161</f>
        <v>0</v>
      </c>
      <c r="V156" s="20">
        <f t="shared" si="47"/>
        <v>0</v>
      </c>
    </row>
    <row r="157" spans="1:22" ht="33" customHeight="1">
      <c r="A157" s="114" t="s">
        <v>104</v>
      </c>
      <c r="B157" s="114" t="s">
        <v>105</v>
      </c>
      <c r="C157" s="56" t="s">
        <v>40</v>
      </c>
      <c r="D157" s="10">
        <f t="shared" si="45"/>
        <v>5308.5</v>
      </c>
      <c r="E157" s="4">
        <f>E160</f>
        <v>875</v>
      </c>
      <c r="F157" s="4">
        <f>F160</f>
        <v>0</v>
      </c>
      <c r="G157" s="4">
        <f>G160</f>
        <v>0</v>
      </c>
      <c r="H157" s="4">
        <f>H164+H168</f>
        <v>793</v>
      </c>
      <c r="I157" s="4">
        <f>I160+I164+I168</f>
        <v>215</v>
      </c>
      <c r="J157" s="4">
        <f>J160+J164+J168+J170</f>
        <v>24</v>
      </c>
      <c r="K157" s="34">
        <f>K160+K164+K168+K170</f>
        <v>780</v>
      </c>
      <c r="L157" s="20">
        <f t="shared" si="44"/>
        <v>2687</v>
      </c>
      <c r="M157" s="15"/>
      <c r="N157" s="114" t="s">
        <v>104</v>
      </c>
      <c r="O157" s="114" t="s">
        <v>105</v>
      </c>
      <c r="P157" s="56" t="s">
        <v>40</v>
      </c>
      <c r="Q157" s="34">
        <f>Q160+Q164+Q168+Q170</f>
        <v>1415.3999999999999</v>
      </c>
      <c r="R157" s="34">
        <f>R160+R164+R168+R170</f>
        <v>1206.1</v>
      </c>
      <c r="S157" s="34">
        <f>S160+S164+S168+S170</f>
        <v>0</v>
      </c>
      <c r="T157" s="34">
        <f>T160+T164+T168+T170</f>
        <v>0</v>
      </c>
      <c r="U157" s="34">
        <f>U160+U164+U168+U170</f>
        <v>0</v>
      </c>
      <c r="V157" s="20">
        <f t="shared" si="47"/>
        <v>2621.5</v>
      </c>
    </row>
    <row r="158" spans="1:22" ht="52.5">
      <c r="A158" s="114"/>
      <c r="B158" s="114"/>
      <c r="C158" s="56" t="s">
        <v>121</v>
      </c>
      <c r="D158" s="10">
        <f t="shared" si="45"/>
        <v>177.4</v>
      </c>
      <c r="E158" s="4">
        <f>E165+E166</f>
        <v>6</v>
      </c>
      <c r="F158" s="4">
        <f>F165+F166</f>
        <v>0</v>
      </c>
      <c r="G158" s="4">
        <f>G165+G166</f>
        <v>0</v>
      </c>
      <c r="H158" s="4">
        <f>H165+H166</f>
        <v>0</v>
      </c>
      <c r="I158" s="4">
        <f>I165+I166</f>
        <v>54</v>
      </c>
      <c r="J158" s="4">
        <f>J165+J166+J171</f>
        <v>24</v>
      </c>
      <c r="K158" s="34">
        <f>K165+K166+K171</f>
        <v>80</v>
      </c>
      <c r="L158" s="20">
        <f t="shared" si="44"/>
        <v>164</v>
      </c>
      <c r="M158" s="15"/>
      <c r="N158" s="114"/>
      <c r="O158" s="114"/>
      <c r="P158" s="56" t="s">
        <v>121</v>
      </c>
      <c r="Q158" s="34">
        <f>Q165+Q166+Q171+Q169</f>
        <v>13.4</v>
      </c>
      <c r="R158" s="34">
        <f>R165+R166+R171+R169</f>
        <v>0</v>
      </c>
      <c r="S158" s="34">
        <f>S165+S166+S171+S169</f>
        <v>0</v>
      </c>
      <c r="T158" s="34">
        <f>T165+T166+T171+T169</f>
        <v>0</v>
      </c>
      <c r="U158" s="34">
        <f>U165+U166+U171+U169</f>
        <v>0</v>
      </c>
      <c r="V158" s="20">
        <f t="shared" si="47"/>
        <v>13.4</v>
      </c>
    </row>
    <row r="159" spans="1:22" ht="48.75" customHeight="1">
      <c r="A159" s="89"/>
      <c r="B159" s="89"/>
      <c r="C159" s="56" t="s">
        <v>42</v>
      </c>
      <c r="D159" s="10">
        <f t="shared" si="45"/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34">
        <v>0</v>
      </c>
      <c r="L159" s="20">
        <f t="shared" si="44"/>
        <v>0</v>
      </c>
      <c r="M159" s="15"/>
      <c r="N159" s="89"/>
      <c r="O159" s="89"/>
      <c r="P159" s="56" t="s">
        <v>42</v>
      </c>
      <c r="Q159" s="34">
        <v>0</v>
      </c>
      <c r="R159" s="34">
        <v>0</v>
      </c>
      <c r="S159" s="34">
        <v>0</v>
      </c>
      <c r="T159" s="34">
        <v>0</v>
      </c>
      <c r="U159" s="34">
        <v>0</v>
      </c>
      <c r="V159" s="20">
        <f t="shared" si="47"/>
        <v>0</v>
      </c>
    </row>
    <row r="160" spans="1:22" ht="66.75" customHeight="1">
      <c r="A160" s="51"/>
      <c r="B160" s="51" t="s">
        <v>34</v>
      </c>
      <c r="C160" s="51" t="s">
        <v>40</v>
      </c>
      <c r="D160" s="10">
        <f t="shared" si="45"/>
        <v>875</v>
      </c>
      <c r="E160" s="60">
        <v>875</v>
      </c>
      <c r="F160" s="60">
        <v>0</v>
      </c>
      <c r="G160" s="60">
        <v>0</v>
      </c>
      <c r="H160" s="60">
        <v>0</v>
      </c>
      <c r="I160" s="60">
        <v>0</v>
      </c>
      <c r="J160" s="60">
        <v>0</v>
      </c>
      <c r="K160" s="33">
        <v>0</v>
      </c>
      <c r="L160" s="20">
        <f t="shared" si="44"/>
        <v>875</v>
      </c>
      <c r="M160" s="15"/>
      <c r="N160" s="51"/>
      <c r="O160" s="51" t="s">
        <v>34</v>
      </c>
      <c r="P160" s="51" t="s">
        <v>40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20">
        <f t="shared" si="47"/>
        <v>0</v>
      </c>
    </row>
    <row r="161" spans="1:22" ht="66" customHeight="1">
      <c r="A161" s="57"/>
      <c r="B161" s="57" t="s">
        <v>35</v>
      </c>
      <c r="C161" s="51" t="s">
        <v>39</v>
      </c>
      <c r="D161" s="10">
        <f t="shared" si="45"/>
        <v>807</v>
      </c>
      <c r="E161" s="60">
        <v>807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33">
        <v>0</v>
      </c>
      <c r="L161" s="20">
        <f t="shared" si="44"/>
        <v>807</v>
      </c>
      <c r="M161" s="15"/>
      <c r="N161" s="57"/>
      <c r="O161" s="57" t="s">
        <v>35</v>
      </c>
      <c r="P161" s="51" t="s">
        <v>39</v>
      </c>
      <c r="Q161" s="33">
        <v>0</v>
      </c>
      <c r="R161" s="33">
        <v>0</v>
      </c>
      <c r="S161" s="33">
        <v>0</v>
      </c>
      <c r="T161" s="33">
        <v>0</v>
      </c>
      <c r="U161" s="33">
        <v>0</v>
      </c>
      <c r="V161" s="20">
        <f t="shared" si="47"/>
        <v>0</v>
      </c>
    </row>
    <row r="162" spans="1:22" ht="79.5" customHeight="1">
      <c r="A162" s="51"/>
      <c r="B162" s="51" t="s">
        <v>63</v>
      </c>
      <c r="C162" s="51" t="s">
        <v>39</v>
      </c>
      <c r="D162" s="10">
        <f t="shared" si="45"/>
        <v>3443</v>
      </c>
      <c r="E162" s="60">
        <v>1062</v>
      </c>
      <c r="F162" s="60">
        <v>2381</v>
      </c>
      <c r="G162" s="60">
        <v>0</v>
      </c>
      <c r="H162" s="60">
        <v>0</v>
      </c>
      <c r="I162" s="60">
        <v>0</v>
      </c>
      <c r="J162" s="60">
        <v>0</v>
      </c>
      <c r="K162" s="33">
        <v>0</v>
      </c>
      <c r="L162" s="20">
        <f t="shared" si="44"/>
        <v>3443</v>
      </c>
      <c r="M162" s="15"/>
      <c r="N162" s="51"/>
      <c r="O162" s="51" t="s">
        <v>63</v>
      </c>
      <c r="P162" s="51" t="s">
        <v>39</v>
      </c>
      <c r="Q162" s="33">
        <v>0</v>
      </c>
      <c r="R162" s="33">
        <v>0</v>
      </c>
      <c r="S162" s="33">
        <v>0</v>
      </c>
      <c r="T162" s="33">
        <v>0</v>
      </c>
      <c r="U162" s="33">
        <v>0</v>
      </c>
      <c r="V162" s="20">
        <f t="shared" si="47"/>
        <v>0</v>
      </c>
    </row>
    <row r="163" spans="1:22" ht="69" customHeight="1">
      <c r="A163" s="88"/>
      <c r="B163" s="88" t="s">
        <v>64</v>
      </c>
      <c r="C163" s="51" t="s">
        <v>39</v>
      </c>
      <c r="D163" s="10">
        <f t="shared" si="45"/>
        <v>1649</v>
      </c>
      <c r="E163" s="60">
        <v>0</v>
      </c>
      <c r="F163" s="60">
        <v>0</v>
      </c>
      <c r="G163" s="60">
        <v>0</v>
      </c>
      <c r="H163" s="60">
        <v>840</v>
      </c>
      <c r="I163" s="60">
        <v>809</v>
      </c>
      <c r="J163" s="60">
        <v>0</v>
      </c>
      <c r="K163" s="33">
        <v>0</v>
      </c>
      <c r="L163" s="20">
        <f t="shared" si="44"/>
        <v>1649</v>
      </c>
      <c r="M163" s="15"/>
      <c r="N163" s="88"/>
      <c r="O163" s="88" t="s">
        <v>64</v>
      </c>
      <c r="P163" s="51" t="s">
        <v>39</v>
      </c>
      <c r="Q163" s="33">
        <v>0</v>
      </c>
      <c r="R163" s="33">
        <v>0</v>
      </c>
      <c r="S163" s="33">
        <v>0</v>
      </c>
      <c r="T163" s="33">
        <v>0</v>
      </c>
      <c r="U163" s="33">
        <v>0</v>
      </c>
      <c r="V163" s="20">
        <f t="shared" si="47"/>
        <v>0</v>
      </c>
    </row>
    <row r="164" spans="1:22" ht="96" customHeight="1">
      <c r="A164" s="89"/>
      <c r="B164" s="89"/>
      <c r="C164" s="51" t="s">
        <v>40</v>
      </c>
      <c r="D164" s="10">
        <f t="shared" si="45"/>
        <v>3759.2</v>
      </c>
      <c r="E164" s="60">
        <v>0</v>
      </c>
      <c r="F164" s="60">
        <v>0</v>
      </c>
      <c r="G164" s="60">
        <v>0</v>
      </c>
      <c r="H164" s="60">
        <v>432</v>
      </c>
      <c r="I164" s="60">
        <v>215</v>
      </c>
      <c r="J164" s="60">
        <v>0</v>
      </c>
      <c r="K164" s="33">
        <v>700</v>
      </c>
      <c r="L164" s="20">
        <f t="shared" si="44"/>
        <v>1347</v>
      </c>
      <c r="M164" s="15"/>
      <c r="N164" s="89"/>
      <c r="O164" s="89"/>
      <c r="P164" s="51" t="s">
        <v>40</v>
      </c>
      <c r="Q164" s="33">
        <v>1206.1</v>
      </c>
      <c r="R164" s="33">
        <v>1206.1</v>
      </c>
      <c r="S164" s="33">
        <v>0</v>
      </c>
      <c r="T164" s="33">
        <v>0</v>
      </c>
      <c r="U164" s="33">
        <v>0</v>
      </c>
      <c r="V164" s="20">
        <f t="shared" si="47"/>
        <v>2412.2</v>
      </c>
    </row>
    <row r="165" spans="1:22" ht="159.75" customHeight="1">
      <c r="A165" s="57"/>
      <c r="B165" s="57" t="s">
        <v>64</v>
      </c>
      <c r="C165" s="51" t="s">
        <v>121</v>
      </c>
      <c r="D165" s="10">
        <f t="shared" si="45"/>
        <v>54</v>
      </c>
      <c r="E165" s="60">
        <v>0</v>
      </c>
      <c r="F165" s="60">
        <v>0</v>
      </c>
      <c r="G165" s="60">
        <v>0</v>
      </c>
      <c r="H165" s="60">
        <v>0</v>
      </c>
      <c r="I165" s="60">
        <v>54</v>
      </c>
      <c r="J165" s="60">
        <v>0</v>
      </c>
      <c r="K165" s="33">
        <v>0</v>
      </c>
      <c r="L165" s="20">
        <f t="shared" si="44"/>
        <v>54</v>
      </c>
      <c r="M165" s="15"/>
      <c r="N165" s="57"/>
      <c r="O165" s="57" t="s">
        <v>64</v>
      </c>
      <c r="P165" s="51" t="s">
        <v>121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20">
        <f t="shared" si="47"/>
        <v>0</v>
      </c>
    </row>
    <row r="166" spans="1:22" ht="83.25" customHeight="1">
      <c r="A166" s="51"/>
      <c r="B166" s="51" t="s">
        <v>45</v>
      </c>
      <c r="C166" s="51" t="s">
        <v>121</v>
      </c>
      <c r="D166" s="10">
        <f t="shared" si="45"/>
        <v>6</v>
      </c>
      <c r="E166" s="60">
        <v>6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33">
        <v>0</v>
      </c>
      <c r="L166" s="20">
        <f t="shared" si="44"/>
        <v>6</v>
      </c>
      <c r="M166" s="15"/>
      <c r="N166" s="51"/>
      <c r="O166" s="51" t="s">
        <v>45</v>
      </c>
      <c r="P166" s="51" t="s">
        <v>121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20">
        <f t="shared" si="47"/>
        <v>0</v>
      </c>
    </row>
    <row r="167" spans="1:22" ht="32.25" customHeight="1">
      <c r="A167" s="43"/>
      <c r="B167" s="100" t="s">
        <v>161</v>
      </c>
      <c r="C167" s="51" t="s">
        <v>39</v>
      </c>
      <c r="D167" s="10">
        <f t="shared" si="45"/>
        <v>700</v>
      </c>
      <c r="E167" s="60">
        <v>0</v>
      </c>
      <c r="F167" s="60">
        <v>0</v>
      </c>
      <c r="G167" s="60">
        <v>0</v>
      </c>
      <c r="H167" s="60">
        <v>700</v>
      </c>
      <c r="I167" s="60">
        <v>0</v>
      </c>
      <c r="J167" s="60">
        <v>0</v>
      </c>
      <c r="K167" s="33">
        <v>0</v>
      </c>
      <c r="L167" s="20">
        <f t="shared" si="44"/>
        <v>700</v>
      </c>
      <c r="M167" s="15"/>
      <c r="N167" s="43"/>
      <c r="O167" s="125" t="s">
        <v>161</v>
      </c>
      <c r="P167" s="51" t="s">
        <v>39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20">
        <f t="shared" si="47"/>
        <v>0</v>
      </c>
    </row>
    <row r="168" spans="1:22" ht="45" customHeight="1">
      <c r="A168" s="48"/>
      <c r="B168" s="101"/>
      <c r="C168" s="51" t="s">
        <v>40</v>
      </c>
      <c r="D168" s="10">
        <f t="shared" si="45"/>
        <v>570.3</v>
      </c>
      <c r="E168" s="60">
        <v>0</v>
      </c>
      <c r="F168" s="60">
        <v>0</v>
      </c>
      <c r="G168" s="60">
        <v>0</v>
      </c>
      <c r="H168" s="60">
        <v>361</v>
      </c>
      <c r="I168" s="60">
        <v>0</v>
      </c>
      <c r="J168" s="60">
        <v>0</v>
      </c>
      <c r="K168" s="33">
        <v>0</v>
      </c>
      <c r="L168" s="20">
        <f t="shared" si="44"/>
        <v>361</v>
      </c>
      <c r="M168" s="15"/>
      <c r="N168" s="43"/>
      <c r="O168" s="126"/>
      <c r="P168" s="51" t="s">
        <v>40</v>
      </c>
      <c r="Q168" s="33">
        <v>209.3</v>
      </c>
      <c r="R168" s="33">
        <v>0</v>
      </c>
      <c r="S168" s="33">
        <v>0</v>
      </c>
      <c r="T168" s="33">
        <v>0</v>
      </c>
      <c r="U168" s="33">
        <v>0</v>
      </c>
      <c r="V168" s="20">
        <f t="shared" si="47"/>
        <v>209.3</v>
      </c>
    </row>
    <row r="169" spans="1:22" ht="58.5" customHeight="1">
      <c r="A169" s="50"/>
      <c r="B169" s="102"/>
      <c r="C169" s="51" t="s">
        <v>121</v>
      </c>
      <c r="D169" s="10">
        <f>L169+V169</f>
        <v>13.4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33">
        <v>0</v>
      </c>
      <c r="L169" s="20">
        <f>E169+F169+G169+H169+I169+J169+K169</f>
        <v>0</v>
      </c>
      <c r="M169" s="15"/>
      <c r="N169" s="50"/>
      <c r="O169" s="127"/>
      <c r="P169" s="51" t="s">
        <v>121</v>
      </c>
      <c r="Q169" s="33">
        <v>13.4</v>
      </c>
      <c r="R169" s="33">
        <v>0</v>
      </c>
      <c r="S169" s="33">
        <v>0</v>
      </c>
      <c r="T169" s="33">
        <v>0</v>
      </c>
      <c r="U169" s="33">
        <v>0</v>
      </c>
      <c r="V169" s="20">
        <f>Q169+R169+S169+T169+U169</f>
        <v>13.4</v>
      </c>
    </row>
    <row r="170" spans="1:22" ht="95.25" customHeight="1">
      <c r="A170" s="62"/>
      <c r="B170" s="86" t="s">
        <v>162</v>
      </c>
      <c r="C170" s="51" t="s">
        <v>40</v>
      </c>
      <c r="D170" s="10">
        <f>L170+V170</f>
        <v>104</v>
      </c>
      <c r="E170" s="60">
        <v>0</v>
      </c>
      <c r="F170" s="60">
        <v>0</v>
      </c>
      <c r="G170" s="60">
        <v>0</v>
      </c>
      <c r="H170" s="60">
        <v>0</v>
      </c>
      <c r="I170" s="60">
        <v>0</v>
      </c>
      <c r="J170" s="60">
        <v>24</v>
      </c>
      <c r="K170" s="33">
        <v>80</v>
      </c>
      <c r="L170" s="20">
        <f>E170+F170+G170+H170+I170+J170+K170</f>
        <v>104</v>
      </c>
      <c r="M170" s="15"/>
      <c r="N170" s="62"/>
      <c r="O170" s="86" t="s">
        <v>160</v>
      </c>
      <c r="P170" s="51" t="s">
        <v>40</v>
      </c>
      <c r="Q170" s="70">
        <v>0</v>
      </c>
      <c r="R170" s="70">
        <v>0</v>
      </c>
      <c r="S170" s="70">
        <v>0</v>
      </c>
      <c r="T170" s="70">
        <v>0</v>
      </c>
      <c r="U170" s="70">
        <v>0</v>
      </c>
      <c r="V170" s="71">
        <f t="shared" si="47"/>
        <v>0</v>
      </c>
    </row>
    <row r="171" spans="1:22" ht="69" customHeight="1">
      <c r="A171" s="62"/>
      <c r="B171" s="87"/>
      <c r="C171" s="51" t="s">
        <v>121</v>
      </c>
      <c r="D171" s="10">
        <f>L171+V171</f>
        <v>104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24</v>
      </c>
      <c r="K171" s="33">
        <v>80</v>
      </c>
      <c r="L171" s="20">
        <f>E171+F171+G171+H171+I171+J171+K171</f>
        <v>104</v>
      </c>
      <c r="M171" s="15"/>
      <c r="N171" s="62"/>
      <c r="O171" s="87"/>
      <c r="P171" s="51" t="s">
        <v>121</v>
      </c>
      <c r="Q171" s="70">
        <v>0</v>
      </c>
      <c r="R171" s="70">
        <v>0</v>
      </c>
      <c r="S171" s="70">
        <v>0</v>
      </c>
      <c r="T171" s="70">
        <v>0</v>
      </c>
      <c r="U171" s="70">
        <v>0</v>
      </c>
      <c r="V171" s="71">
        <f t="shared" si="47"/>
        <v>0</v>
      </c>
    </row>
    <row r="172" spans="1:22" ht="24.75" customHeight="1">
      <c r="A172" s="7" t="s">
        <v>106</v>
      </c>
      <c r="B172" s="80" t="s">
        <v>107</v>
      </c>
      <c r="C172" s="56" t="s">
        <v>38</v>
      </c>
      <c r="D172" s="10">
        <f t="shared" si="45"/>
        <v>232319.4</v>
      </c>
      <c r="E172" s="4">
        <f aca="true" t="shared" si="48" ref="E172:H176">E184+E192+E199+E206+E214</f>
        <v>15618</v>
      </c>
      <c r="F172" s="4">
        <f t="shared" si="48"/>
        <v>15822</v>
      </c>
      <c r="G172" s="4">
        <f t="shared" si="48"/>
        <v>16362</v>
      </c>
      <c r="H172" s="4">
        <f t="shared" si="48"/>
        <v>16906</v>
      </c>
      <c r="I172" s="4">
        <f>I177+I184+I192+I199+I206+I214</f>
        <v>18434</v>
      </c>
      <c r="J172" s="4">
        <f>J177+J184+J192+J199+J206+J214</f>
        <v>18777</v>
      </c>
      <c r="K172" s="34">
        <f>K177+K184+K192+K199+K206+K214</f>
        <v>21604.4</v>
      </c>
      <c r="L172" s="20">
        <f t="shared" si="44"/>
        <v>123523.4</v>
      </c>
      <c r="M172" s="15"/>
      <c r="N172" s="128" t="s">
        <v>106</v>
      </c>
      <c r="O172" s="80" t="s">
        <v>107</v>
      </c>
      <c r="P172" s="56" t="s">
        <v>38</v>
      </c>
      <c r="Q172" s="34">
        <f>Q175+Q184+Q192+Q199+Q206+Q214</f>
        <v>21095.2</v>
      </c>
      <c r="R172" s="34">
        <f>R175+R184+R192+R199+R206+R214</f>
        <v>21301.2</v>
      </c>
      <c r="S172" s="34">
        <f>S175+S184+S192+S199+S206+S214</f>
        <v>22133.2</v>
      </c>
      <c r="T172" s="34">
        <f>T175+T184+T192+T199+T206+T214</f>
        <v>22133.2</v>
      </c>
      <c r="U172" s="34">
        <f>U175+U184+U192+U199+U206+U214</f>
        <v>22133.2</v>
      </c>
      <c r="V172" s="20">
        <f t="shared" si="47"/>
        <v>108796</v>
      </c>
    </row>
    <row r="173" spans="1:22" ht="26.25">
      <c r="A173" s="8"/>
      <c r="B173" s="81"/>
      <c r="C173" s="56" t="s">
        <v>39</v>
      </c>
      <c r="D173" s="10">
        <f t="shared" si="45"/>
        <v>0</v>
      </c>
      <c r="E173" s="4">
        <f t="shared" si="48"/>
        <v>0</v>
      </c>
      <c r="F173" s="4">
        <f t="shared" si="48"/>
        <v>0</v>
      </c>
      <c r="G173" s="4">
        <f t="shared" si="48"/>
        <v>0</v>
      </c>
      <c r="H173" s="4">
        <f t="shared" si="48"/>
        <v>0</v>
      </c>
      <c r="I173" s="4">
        <f aca="true" t="shared" si="49" ref="I173:K174">I185+I193+I200+I207+I215</f>
        <v>0</v>
      </c>
      <c r="J173" s="4">
        <f t="shared" si="49"/>
        <v>0</v>
      </c>
      <c r="K173" s="34">
        <f t="shared" si="49"/>
        <v>0</v>
      </c>
      <c r="L173" s="20">
        <f t="shared" si="44"/>
        <v>0</v>
      </c>
      <c r="M173" s="15"/>
      <c r="N173" s="129"/>
      <c r="O173" s="81"/>
      <c r="P173" s="56" t="s">
        <v>39</v>
      </c>
      <c r="Q173" s="34">
        <f aca="true" t="shared" si="50" ref="Q173:U174">Q185+Q193+Q200+Q207+Q215</f>
        <v>0</v>
      </c>
      <c r="R173" s="34">
        <f t="shared" si="50"/>
        <v>0</v>
      </c>
      <c r="S173" s="34">
        <f t="shared" si="50"/>
        <v>0</v>
      </c>
      <c r="T173" s="34">
        <f t="shared" si="50"/>
        <v>0</v>
      </c>
      <c r="U173" s="34">
        <f t="shared" si="50"/>
        <v>0</v>
      </c>
      <c r="V173" s="20">
        <f t="shared" si="47"/>
        <v>0</v>
      </c>
    </row>
    <row r="174" spans="1:22" ht="24" customHeight="1">
      <c r="A174" s="29"/>
      <c r="B174" s="82"/>
      <c r="C174" s="56" t="s">
        <v>40</v>
      </c>
      <c r="D174" s="10">
        <f t="shared" si="45"/>
        <v>230923.2</v>
      </c>
      <c r="E174" s="4">
        <f t="shared" si="48"/>
        <v>15618</v>
      </c>
      <c r="F174" s="4">
        <f t="shared" si="48"/>
        <v>15822</v>
      </c>
      <c r="G174" s="4">
        <f t="shared" si="48"/>
        <v>16362</v>
      </c>
      <c r="H174" s="4">
        <f t="shared" si="48"/>
        <v>16156</v>
      </c>
      <c r="I174" s="4">
        <f t="shared" si="49"/>
        <v>18399</v>
      </c>
      <c r="J174" s="4">
        <f t="shared" si="49"/>
        <v>18753</v>
      </c>
      <c r="K174" s="34">
        <f t="shared" si="49"/>
        <v>21082.2</v>
      </c>
      <c r="L174" s="20">
        <f t="shared" si="44"/>
        <v>122192.2</v>
      </c>
      <c r="M174" s="15"/>
      <c r="N174" s="129"/>
      <c r="O174" s="81"/>
      <c r="P174" s="56" t="s">
        <v>40</v>
      </c>
      <c r="Q174" s="34">
        <f t="shared" si="50"/>
        <v>21082.2</v>
      </c>
      <c r="R174" s="34">
        <f t="shared" si="50"/>
        <v>21288.2</v>
      </c>
      <c r="S174" s="34">
        <f t="shared" si="50"/>
        <v>22120.2</v>
      </c>
      <c r="T174" s="34">
        <f t="shared" si="50"/>
        <v>22120.2</v>
      </c>
      <c r="U174" s="34">
        <f t="shared" si="50"/>
        <v>22120.2</v>
      </c>
      <c r="V174" s="20">
        <f t="shared" si="47"/>
        <v>108731</v>
      </c>
    </row>
    <row r="175" spans="1:22" ht="52.5">
      <c r="A175" s="8"/>
      <c r="B175" s="30"/>
      <c r="C175" s="52" t="s">
        <v>121</v>
      </c>
      <c r="D175" s="10">
        <f t="shared" si="45"/>
        <v>1396.2</v>
      </c>
      <c r="E175" s="4">
        <f t="shared" si="48"/>
        <v>0</v>
      </c>
      <c r="F175" s="4">
        <f t="shared" si="48"/>
        <v>0</v>
      </c>
      <c r="G175" s="4">
        <f t="shared" si="48"/>
        <v>0</v>
      </c>
      <c r="H175" s="4">
        <f t="shared" si="48"/>
        <v>750</v>
      </c>
      <c r="I175" s="4">
        <f>I180+I187+I195+I202+I209+I217</f>
        <v>35</v>
      </c>
      <c r="J175" s="4">
        <f>J180+J187+J195+J202+J209+J217</f>
        <v>24</v>
      </c>
      <c r="K175" s="34">
        <f>K180+K187+K195+K202+K209+K217</f>
        <v>522.2</v>
      </c>
      <c r="L175" s="20">
        <f t="shared" si="44"/>
        <v>1331.2</v>
      </c>
      <c r="M175" s="15"/>
      <c r="N175" s="129"/>
      <c r="O175" s="81"/>
      <c r="P175" s="56" t="s">
        <v>121</v>
      </c>
      <c r="Q175" s="34">
        <f>Q180</f>
        <v>13</v>
      </c>
      <c r="R175" s="34">
        <f>R180</f>
        <v>13</v>
      </c>
      <c r="S175" s="34">
        <f>S180</f>
        <v>13</v>
      </c>
      <c r="T175" s="34">
        <f>T180</f>
        <v>13</v>
      </c>
      <c r="U175" s="34">
        <f>U180</f>
        <v>13</v>
      </c>
      <c r="V175" s="20">
        <f t="shared" si="47"/>
        <v>65</v>
      </c>
    </row>
    <row r="176" spans="1:22" ht="26.25">
      <c r="A176" s="29"/>
      <c r="B176" s="31"/>
      <c r="C176" s="56" t="s">
        <v>42</v>
      </c>
      <c r="D176" s="10">
        <f t="shared" si="45"/>
        <v>0</v>
      </c>
      <c r="E176" s="4">
        <f t="shared" si="48"/>
        <v>0</v>
      </c>
      <c r="F176" s="4">
        <f t="shared" si="48"/>
        <v>0</v>
      </c>
      <c r="G176" s="4">
        <f t="shared" si="48"/>
        <v>0</v>
      </c>
      <c r="H176" s="4">
        <f t="shared" si="48"/>
        <v>0</v>
      </c>
      <c r="I176" s="4">
        <f>I188+I196+I203+I210+I218</f>
        <v>0</v>
      </c>
      <c r="J176" s="4">
        <f>J188+J196+J203+J210+J218</f>
        <v>0</v>
      </c>
      <c r="K176" s="34">
        <f>K188+K196+K203+K210+K218</f>
        <v>0</v>
      </c>
      <c r="L176" s="20">
        <f t="shared" si="44"/>
        <v>0</v>
      </c>
      <c r="M176" s="15"/>
      <c r="N176" s="130"/>
      <c r="O176" s="82"/>
      <c r="P176" s="56" t="s">
        <v>42</v>
      </c>
      <c r="Q176" s="34">
        <f>Q188+Q196+Q203+Q210+Q218</f>
        <v>0</v>
      </c>
      <c r="R176" s="34">
        <f>R188+R196+R203+R210+R218</f>
        <v>0</v>
      </c>
      <c r="S176" s="34">
        <f>S188+S196+S203+S210+S218</f>
        <v>0</v>
      </c>
      <c r="T176" s="34">
        <f>T188+T196+T203+T210+T218</f>
        <v>0</v>
      </c>
      <c r="U176" s="34">
        <f>U188+U196+U203+U210+U218</f>
        <v>0</v>
      </c>
      <c r="V176" s="20">
        <f t="shared" si="47"/>
        <v>0</v>
      </c>
    </row>
    <row r="177" spans="1:22" ht="21" customHeight="1">
      <c r="A177" s="86" t="s">
        <v>108</v>
      </c>
      <c r="B177" s="86" t="s">
        <v>124</v>
      </c>
      <c r="C177" s="56" t="s">
        <v>38</v>
      </c>
      <c r="D177" s="10">
        <f aca="true" t="shared" si="51" ref="D177:D182">L177+V177</f>
        <v>622.2</v>
      </c>
      <c r="E177" s="4">
        <f aca="true" t="shared" si="52" ref="E177:K177">E178+E179+E180+E181</f>
        <v>0</v>
      </c>
      <c r="F177" s="4">
        <f t="shared" si="52"/>
        <v>0</v>
      </c>
      <c r="G177" s="4">
        <f t="shared" si="52"/>
        <v>0</v>
      </c>
      <c r="H177" s="4">
        <f t="shared" si="52"/>
        <v>0</v>
      </c>
      <c r="I177" s="4">
        <f t="shared" si="52"/>
        <v>11</v>
      </c>
      <c r="J177" s="4">
        <f t="shared" si="52"/>
        <v>24</v>
      </c>
      <c r="K177" s="34">
        <f t="shared" si="52"/>
        <v>522.2</v>
      </c>
      <c r="L177" s="20">
        <f aca="true" t="shared" si="53" ref="L177:L182">E177+F177+G177+H177+I177+J177+K177</f>
        <v>557.2</v>
      </c>
      <c r="M177" s="15"/>
      <c r="N177" s="86" t="s">
        <v>108</v>
      </c>
      <c r="O177" s="86" t="s">
        <v>124</v>
      </c>
      <c r="P177" s="56" t="s">
        <v>38</v>
      </c>
      <c r="Q177" s="34">
        <f>Q178+Q179+Q180+Q181</f>
        <v>13</v>
      </c>
      <c r="R177" s="34">
        <f>R178+R179+R180+R181</f>
        <v>13</v>
      </c>
      <c r="S177" s="34">
        <f>S178+S179+S180+S181</f>
        <v>13</v>
      </c>
      <c r="T177" s="34">
        <f>T178+T179+T180+T181</f>
        <v>13</v>
      </c>
      <c r="U177" s="34">
        <f>U178+U179+U180+U181</f>
        <v>13</v>
      </c>
      <c r="V177" s="20">
        <f t="shared" si="47"/>
        <v>65</v>
      </c>
    </row>
    <row r="178" spans="1:22" ht="26.25">
      <c r="A178" s="99"/>
      <c r="B178" s="99"/>
      <c r="C178" s="56" t="s">
        <v>39</v>
      </c>
      <c r="D178" s="10">
        <f t="shared" si="51"/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34">
        <v>0</v>
      </c>
      <c r="L178" s="20">
        <f t="shared" si="53"/>
        <v>0</v>
      </c>
      <c r="M178" s="15"/>
      <c r="N178" s="99"/>
      <c r="O178" s="99"/>
      <c r="P178" s="56" t="s">
        <v>39</v>
      </c>
      <c r="Q178" s="34">
        <v>0</v>
      </c>
      <c r="R178" s="34">
        <v>0</v>
      </c>
      <c r="S178" s="34">
        <v>0</v>
      </c>
      <c r="T178" s="34">
        <v>0</v>
      </c>
      <c r="U178" s="34">
        <v>0</v>
      </c>
      <c r="V178" s="20">
        <f t="shared" si="47"/>
        <v>0</v>
      </c>
    </row>
    <row r="179" spans="1:22" ht="26.25">
      <c r="A179" s="99"/>
      <c r="B179" s="99"/>
      <c r="C179" s="56" t="s">
        <v>40</v>
      </c>
      <c r="D179" s="10">
        <f t="shared" si="51"/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34">
        <v>0</v>
      </c>
      <c r="L179" s="20">
        <f t="shared" si="53"/>
        <v>0</v>
      </c>
      <c r="M179" s="15"/>
      <c r="N179" s="99"/>
      <c r="O179" s="99"/>
      <c r="P179" s="56" t="s">
        <v>40</v>
      </c>
      <c r="Q179" s="34">
        <v>0</v>
      </c>
      <c r="R179" s="34">
        <v>0</v>
      </c>
      <c r="S179" s="34">
        <v>0</v>
      </c>
      <c r="T179" s="34">
        <v>0</v>
      </c>
      <c r="U179" s="34">
        <v>0</v>
      </c>
      <c r="V179" s="20">
        <f t="shared" si="47"/>
        <v>0</v>
      </c>
    </row>
    <row r="180" spans="1:22" ht="52.5">
      <c r="A180" s="99"/>
      <c r="B180" s="99"/>
      <c r="C180" s="56" t="s">
        <v>121</v>
      </c>
      <c r="D180" s="10">
        <f t="shared" si="51"/>
        <v>622.2</v>
      </c>
      <c r="E180" s="4">
        <v>0</v>
      </c>
      <c r="F180" s="4">
        <v>0</v>
      </c>
      <c r="G180" s="4">
        <v>0</v>
      </c>
      <c r="H180" s="4">
        <v>0</v>
      </c>
      <c r="I180" s="4">
        <f>I183</f>
        <v>11</v>
      </c>
      <c r="J180" s="4">
        <f>J183+J182</f>
        <v>24</v>
      </c>
      <c r="K180" s="34">
        <f>K183</f>
        <v>522.2</v>
      </c>
      <c r="L180" s="20">
        <f t="shared" si="53"/>
        <v>557.2</v>
      </c>
      <c r="M180" s="15"/>
      <c r="N180" s="99"/>
      <c r="O180" s="99"/>
      <c r="P180" s="56" t="s">
        <v>121</v>
      </c>
      <c r="Q180" s="34">
        <f>Q183+Q182</f>
        <v>13</v>
      </c>
      <c r="R180" s="34">
        <f>R183+R182</f>
        <v>13</v>
      </c>
      <c r="S180" s="34">
        <f>S183+S182</f>
        <v>13</v>
      </c>
      <c r="T180" s="34">
        <f>T183+T182</f>
        <v>13</v>
      </c>
      <c r="U180" s="34">
        <f>U183+U182</f>
        <v>13</v>
      </c>
      <c r="V180" s="20">
        <f t="shared" si="47"/>
        <v>65</v>
      </c>
    </row>
    <row r="181" spans="1:22" ht="26.25">
      <c r="A181" s="87"/>
      <c r="B181" s="87"/>
      <c r="C181" s="56" t="s">
        <v>42</v>
      </c>
      <c r="D181" s="10">
        <f t="shared" si="51"/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34">
        <v>0</v>
      </c>
      <c r="L181" s="20">
        <f t="shared" si="53"/>
        <v>0</v>
      </c>
      <c r="M181" s="15"/>
      <c r="N181" s="87"/>
      <c r="O181" s="87"/>
      <c r="P181" s="56" t="s">
        <v>42</v>
      </c>
      <c r="Q181" s="34">
        <v>0</v>
      </c>
      <c r="R181" s="34">
        <v>0</v>
      </c>
      <c r="S181" s="34">
        <v>0</v>
      </c>
      <c r="T181" s="34">
        <v>0</v>
      </c>
      <c r="U181" s="34">
        <v>0</v>
      </c>
      <c r="V181" s="20">
        <f t="shared" si="47"/>
        <v>0</v>
      </c>
    </row>
    <row r="182" spans="1:22" ht="108.75" customHeight="1">
      <c r="A182" s="61"/>
      <c r="B182" s="18" t="s">
        <v>127</v>
      </c>
      <c r="C182" s="51" t="s">
        <v>121</v>
      </c>
      <c r="D182" s="10">
        <f t="shared" si="51"/>
        <v>24</v>
      </c>
      <c r="E182" s="60">
        <v>0</v>
      </c>
      <c r="F182" s="60">
        <v>0</v>
      </c>
      <c r="G182" s="60">
        <v>0</v>
      </c>
      <c r="H182" s="60">
        <v>0</v>
      </c>
      <c r="I182" s="60">
        <v>11</v>
      </c>
      <c r="J182" s="60">
        <v>13</v>
      </c>
      <c r="K182" s="33">
        <v>0</v>
      </c>
      <c r="L182" s="20">
        <f t="shared" si="53"/>
        <v>24</v>
      </c>
      <c r="M182" s="15"/>
      <c r="N182" s="61"/>
      <c r="O182" s="18" t="s">
        <v>127</v>
      </c>
      <c r="P182" s="51" t="s">
        <v>121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20">
        <f t="shared" si="47"/>
        <v>0</v>
      </c>
    </row>
    <row r="183" spans="1:22" ht="66">
      <c r="A183" s="68"/>
      <c r="B183" s="51" t="s">
        <v>19</v>
      </c>
      <c r="C183" s="51" t="s">
        <v>121</v>
      </c>
      <c r="D183" s="10">
        <f t="shared" si="45"/>
        <v>609.2</v>
      </c>
      <c r="E183" s="60">
        <v>0</v>
      </c>
      <c r="F183" s="60">
        <v>0</v>
      </c>
      <c r="G183" s="60">
        <v>0</v>
      </c>
      <c r="H183" s="60">
        <v>0</v>
      </c>
      <c r="I183" s="60">
        <v>11</v>
      </c>
      <c r="J183" s="60">
        <v>11</v>
      </c>
      <c r="K183" s="33">
        <v>522.2</v>
      </c>
      <c r="L183" s="20">
        <f t="shared" si="44"/>
        <v>544.2</v>
      </c>
      <c r="M183" s="15"/>
      <c r="N183" s="68"/>
      <c r="O183" s="51" t="s">
        <v>19</v>
      </c>
      <c r="P183" s="51" t="s">
        <v>121</v>
      </c>
      <c r="Q183" s="33">
        <v>13</v>
      </c>
      <c r="R183" s="33">
        <v>13</v>
      </c>
      <c r="S183" s="33">
        <v>13</v>
      </c>
      <c r="T183" s="33">
        <v>13</v>
      </c>
      <c r="U183" s="33">
        <v>13</v>
      </c>
      <c r="V183" s="20">
        <f t="shared" si="47"/>
        <v>65</v>
      </c>
    </row>
    <row r="184" spans="1:22" ht="18.75" customHeight="1">
      <c r="A184" s="109" t="s">
        <v>110</v>
      </c>
      <c r="B184" s="109" t="s">
        <v>132</v>
      </c>
      <c r="C184" s="56" t="s">
        <v>38</v>
      </c>
      <c r="D184" s="10">
        <f t="shared" si="45"/>
        <v>178049</v>
      </c>
      <c r="E184" s="4">
        <f aca="true" t="shared" si="54" ref="E184:K184">E185+E186+E187+E188</f>
        <v>11936</v>
      </c>
      <c r="F184" s="4">
        <f t="shared" si="54"/>
        <v>12095</v>
      </c>
      <c r="G184" s="4">
        <f t="shared" si="54"/>
        <v>12515</v>
      </c>
      <c r="H184" s="4">
        <f t="shared" si="54"/>
        <v>13059</v>
      </c>
      <c r="I184" s="4">
        <f t="shared" si="54"/>
        <v>14145</v>
      </c>
      <c r="J184" s="4">
        <f t="shared" si="54"/>
        <v>14397</v>
      </c>
      <c r="K184" s="34">
        <f t="shared" si="54"/>
        <v>16218</v>
      </c>
      <c r="L184" s="20">
        <f t="shared" si="44"/>
        <v>94365</v>
      </c>
      <c r="M184" s="15"/>
      <c r="N184" s="86" t="s">
        <v>110</v>
      </c>
      <c r="O184" s="86" t="s">
        <v>109</v>
      </c>
      <c r="P184" s="56" t="s">
        <v>38</v>
      </c>
      <c r="Q184" s="34">
        <f>Q185+Q186+Q187+Q188</f>
        <v>16218</v>
      </c>
      <c r="R184" s="34">
        <f>R185+R186+R187+R188</f>
        <v>16379</v>
      </c>
      <c r="S184" s="34">
        <f>S185+S186+S187+S188</f>
        <v>17029</v>
      </c>
      <c r="T184" s="34">
        <f>T185+T186+T187+T188</f>
        <v>17029</v>
      </c>
      <c r="U184" s="34">
        <f>U185+U186+U187+U188</f>
        <v>17029</v>
      </c>
      <c r="V184" s="20">
        <f t="shared" si="47"/>
        <v>83684</v>
      </c>
    </row>
    <row r="185" spans="1:22" ht="27" customHeight="1">
      <c r="A185" s="112"/>
      <c r="B185" s="110"/>
      <c r="C185" s="56" t="s">
        <v>39</v>
      </c>
      <c r="D185" s="10">
        <f t="shared" si="45"/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34">
        <v>0</v>
      </c>
      <c r="L185" s="20">
        <f t="shared" si="44"/>
        <v>0</v>
      </c>
      <c r="M185" s="15"/>
      <c r="N185" s="99"/>
      <c r="O185" s="99"/>
      <c r="P185" s="56" t="s">
        <v>39</v>
      </c>
      <c r="Q185" s="34">
        <v>0</v>
      </c>
      <c r="R185" s="34">
        <v>0</v>
      </c>
      <c r="S185" s="34">
        <v>0</v>
      </c>
      <c r="T185" s="34">
        <v>0</v>
      </c>
      <c r="U185" s="34">
        <v>0</v>
      </c>
      <c r="V185" s="20">
        <f t="shared" si="47"/>
        <v>0</v>
      </c>
    </row>
    <row r="186" spans="1:22" ht="27" customHeight="1">
      <c r="A186" s="38"/>
      <c r="B186" s="110"/>
      <c r="C186" s="52" t="s">
        <v>40</v>
      </c>
      <c r="D186" s="10">
        <f t="shared" si="45"/>
        <v>177275</v>
      </c>
      <c r="E186" s="4">
        <f aca="true" t="shared" si="55" ref="E186:K186">E189+E191</f>
        <v>11936</v>
      </c>
      <c r="F186" s="4">
        <f t="shared" si="55"/>
        <v>12095</v>
      </c>
      <c r="G186" s="4">
        <f t="shared" si="55"/>
        <v>12515</v>
      </c>
      <c r="H186" s="4">
        <f t="shared" si="55"/>
        <v>12309</v>
      </c>
      <c r="I186" s="4">
        <f t="shared" si="55"/>
        <v>14121</v>
      </c>
      <c r="J186" s="4">
        <f t="shared" si="55"/>
        <v>14397</v>
      </c>
      <c r="K186" s="34">
        <f t="shared" si="55"/>
        <v>16218</v>
      </c>
      <c r="L186" s="20">
        <f t="shared" si="44"/>
        <v>93591</v>
      </c>
      <c r="M186" s="15"/>
      <c r="N186" s="99"/>
      <c r="O186" s="99"/>
      <c r="P186" s="56" t="s">
        <v>40</v>
      </c>
      <c r="Q186" s="34">
        <f>Q189+Q191</f>
        <v>16218</v>
      </c>
      <c r="R186" s="34">
        <f>R189+R191</f>
        <v>16379</v>
      </c>
      <c r="S186" s="34">
        <f>S189+S191</f>
        <v>17029</v>
      </c>
      <c r="T186" s="34">
        <f>T189+T191</f>
        <v>17029</v>
      </c>
      <c r="U186" s="34">
        <f>U189+U191</f>
        <v>17029</v>
      </c>
      <c r="V186" s="20">
        <f t="shared" si="47"/>
        <v>83684</v>
      </c>
    </row>
    <row r="187" spans="1:22" ht="51" customHeight="1">
      <c r="A187" s="38"/>
      <c r="B187" s="38"/>
      <c r="C187" s="56" t="s">
        <v>121</v>
      </c>
      <c r="D187" s="10">
        <f t="shared" si="45"/>
        <v>774</v>
      </c>
      <c r="E187" s="4">
        <v>0</v>
      </c>
      <c r="F187" s="4">
        <v>0</v>
      </c>
      <c r="G187" s="4">
        <v>0</v>
      </c>
      <c r="H187" s="4">
        <f>H190</f>
        <v>750</v>
      </c>
      <c r="I187" s="4">
        <f>I190</f>
        <v>24</v>
      </c>
      <c r="J187" s="4">
        <f>J190</f>
        <v>0</v>
      </c>
      <c r="K187" s="34">
        <f>K190</f>
        <v>0</v>
      </c>
      <c r="L187" s="20">
        <f t="shared" si="44"/>
        <v>774</v>
      </c>
      <c r="M187" s="15"/>
      <c r="N187" s="99"/>
      <c r="O187" s="99"/>
      <c r="P187" s="56" t="s">
        <v>121</v>
      </c>
      <c r="Q187" s="34">
        <f>Q190</f>
        <v>0</v>
      </c>
      <c r="R187" s="34">
        <f>R190</f>
        <v>0</v>
      </c>
      <c r="S187" s="34">
        <f>S190</f>
        <v>0</v>
      </c>
      <c r="T187" s="34">
        <f>T190</f>
        <v>0</v>
      </c>
      <c r="U187" s="34">
        <f>U190</f>
        <v>0</v>
      </c>
      <c r="V187" s="20">
        <f t="shared" si="47"/>
        <v>0</v>
      </c>
    </row>
    <row r="188" spans="1:22" ht="26.25">
      <c r="A188" s="32"/>
      <c r="B188" s="32"/>
      <c r="C188" s="56" t="s">
        <v>42</v>
      </c>
      <c r="D188" s="10">
        <f t="shared" si="45"/>
        <v>0</v>
      </c>
      <c r="E188" s="4">
        <v>0</v>
      </c>
      <c r="F188" s="4">
        <v>0</v>
      </c>
      <c r="G188" s="4">
        <v>0</v>
      </c>
      <c r="H188" s="4">
        <v>0</v>
      </c>
      <c r="I188" s="4">
        <v>0</v>
      </c>
      <c r="J188" s="4">
        <v>0</v>
      </c>
      <c r="K188" s="34">
        <v>0</v>
      </c>
      <c r="L188" s="20">
        <f t="shared" si="44"/>
        <v>0</v>
      </c>
      <c r="M188" s="15"/>
      <c r="N188" s="87"/>
      <c r="O188" s="87"/>
      <c r="P188" s="56" t="s">
        <v>42</v>
      </c>
      <c r="Q188" s="34">
        <v>0</v>
      </c>
      <c r="R188" s="34">
        <v>0</v>
      </c>
      <c r="S188" s="34">
        <v>0</v>
      </c>
      <c r="T188" s="34">
        <v>0</v>
      </c>
      <c r="U188" s="34">
        <v>0</v>
      </c>
      <c r="V188" s="20">
        <f t="shared" si="47"/>
        <v>0</v>
      </c>
    </row>
    <row r="189" spans="1:22" ht="183" customHeight="1">
      <c r="A189" s="51"/>
      <c r="B189" s="51" t="s">
        <v>26</v>
      </c>
      <c r="C189" s="51" t="s">
        <v>40</v>
      </c>
      <c r="D189" s="10">
        <f t="shared" si="45"/>
        <v>174828.2</v>
      </c>
      <c r="E189" s="60">
        <v>11592</v>
      </c>
      <c r="F189" s="60">
        <v>11751</v>
      </c>
      <c r="G189" s="60">
        <v>12171</v>
      </c>
      <c r="H189" s="60">
        <v>12171</v>
      </c>
      <c r="I189" s="60">
        <v>13983</v>
      </c>
      <c r="J189" s="60">
        <v>14259</v>
      </c>
      <c r="K189" s="33">
        <v>15907.2</v>
      </c>
      <c r="L189" s="20">
        <f t="shared" si="44"/>
        <v>91834.2</v>
      </c>
      <c r="M189" s="15"/>
      <c r="N189" s="51"/>
      <c r="O189" s="51" t="s">
        <v>26</v>
      </c>
      <c r="P189" s="51" t="s">
        <v>40</v>
      </c>
      <c r="Q189" s="33">
        <v>16080</v>
      </c>
      <c r="R189" s="33">
        <v>16241</v>
      </c>
      <c r="S189" s="33">
        <v>16891</v>
      </c>
      <c r="T189" s="33">
        <v>16891</v>
      </c>
      <c r="U189" s="33">
        <v>16891</v>
      </c>
      <c r="V189" s="20">
        <f t="shared" si="47"/>
        <v>82994</v>
      </c>
    </row>
    <row r="190" spans="1:22" ht="159" customHeight="1">
      <c r="A190" s="51"/>
      <c r="B190" s="51" t="s">
        <v>26</v>
      </c>
      <c r="C190" s="51" t="s">
        <v>121</v>
      </c>
      <c r="D190" s="10">
        <f t="shared" si="45"/>
        <v>774</v>
      </c>
      <c r="E190" s="60">
        <v>0</v>
      </c>
      <c r="F190" s="60">
        <v>0</v>
      </c>
      <c r="G190" s="60">
        <v>0</v>
      </c>
      <c r="H190" s="60">
        <v>750</v>
      </c>
      <c r="I190" s="60">
        <v>24</v>
      </c>
      <c r="J190" s="60">
        <v>0</v>
      </c>
      <c r="K190" s="33">
        <v>0</v>
      </c>
      <c r="L190" s="20">
        <f t="shared" si="44"/>
        <v>774</v>
      </c>
      <c r="M190" s="15"/>
      <c r="N190" s="51"/>
      <c r="O190" s="51" t="s">
        <v>26</v>
      </c>
      <c r="P190" s="51" t="s">
        <v>121</v>
      </c>
      <c r="Q190" s="33">
        <v>0</v>
      </c>
      <c r="R190" s="33">
        <v>0</v>
      </c>
      <c r="S190" s="33">
        <v>0</v>
      </c>
      <c r="T190" s="33">
        <v>0</v>
      </c>
      <c r="U190" s="33">
        <v>0</v>
      </c>
      <c r="V190" s="20">
        <f t="shared" si="47"/>
        <v>0</v>
      </c>
    </row>
    <row r="191" spans="1:22" ht="66">
      <c r="A191" s="51"/>
      <c r="B191" s="51" t="s">
        <v>19</v>
      </c>
      <c r="C191" s="51" t="s">
        <v>40</v>
      </c>
      <c r="D191" s="10">
        <f t="shared" si="45"/>
        <v>2446.8</v>
      </c>
      <c r="E191" s="60">
        <v>344</v>
      </c>
      <c r="F191" s="60">
        <v>344</v>
      </c>
      <c r="G191" s="60">
        <v>344</v>
      </c>
      <c r="H191" s="60">
        <v>138</v>
      </c>
      <c r="I191" s="60">
        <v>138</v>
      </c>
      <c r="J191" s="60">
        <v>138</v>
      </c>
      <c r="K191" s="33">
        <v>310.8</v>
      </c>
      <c r="L191" s="20">
        <f t="shared" si="44"/>
        <v>1756.8</v>
      </c>
      <c r="M191" s="15"/>
      <c r="N191" s="51"/>
      <c r="O191" s="51" t="s">
        <v>19</v>
      </c>
      <c r="P191" s="51" t="s">
        <v>40</v>
      </c>
      <c r="Q191" s="33">
        <v>138</v>
      </c>
      <c r="R191" s="33">
        <v>138</v>
      </c>
      <c r="S191" s="33">
        <v>138</v>
      </c>
      <c r="T191" s="33">
        <v>138</v>
      </c>
      <c r="U191" s="33">
        <v>138</v>
      </c>
      <c r="V191" s="20">
        <f t="shared" si="47"/>
        <v>690</v>
      </c>
    </row>
    <row r="192" spans="1:22" ht="20.25" customHeight="1">
      <c r="A192" s="86" t="s">
        <v>112</v>
      </c>
      <c r="B192" s="86" t="s">
        <v>134</v>
      </c>
      <c r="C192" s="56" t="s">
        <v>38</v>
      </c>
      <c r="D192" s="10">
        <f t="shared" si="45"/>
        <v>13326</v>
      </c>
      <c r="E192" s="4">
        <f aca="true" t="shared" si="56" ref="E192:K192">E193+E194+E195+E196</f>
        <v>726</v>
      </c>
      <c r="F192" s="4">
        <f t="shared" si="56"/>
        <v>736</v>
      </c>
      <c r="G192" s="4">
        <f t="shared" si="56"/>
        <v>762</v>
      </c>
      <c r="H192" s="4">
        <f t="shared" si="56"/>
        <v>762</v>
      </c>
      <c r="I192" s="4">
        <f t="shared" si="56"/>
        <v>1137</v>
      </c>
      <c r="J192" s="4">
        <f t="shared" si="56"/>
        <v>1159</v>
      </c>
      <c r="K192" s="34">
        <f t="shared" si="56"/>
        <v>1306</v>
      </c>
      <c r="L192" s="20">
        <f t="shared" si="44"/>
        <v>6588</v>
      </c>
      <c r="M192" s="15"/>
      <c r="N192" s="86" t="s">
        <v>112</v>
      </c>
      <c r="O192" s="86" t="s">
        <v>111</v>
      </c>
      <c r="P192" s="56" t="s">
        <v>38</v>
      </c>
      <c r="Q192" s="34">
        <f>Q193+Q194+Q195+Q196</f>
        <v>1306</v>
      </c>
      <c r="R192" s="34">
        <f>R193+R194+R195+R196</f>
        <v>1319</v>
      </c>
      <c r="S192" s="34">
        <f>S193+S194+S195+S196</f>
        <v>1371</v>
      </c>
      <c r="T192" s="34">
        <f>T193+T194+T195+T196</f>
        <v>1371</v>
      </c>
      <c r="U192" s="34">
        <f>U193+U194+U195+U196</f>
        <v>1371</v>
      </c>
      <c r="V192" s="20">
        <f t="shared" si="47"/>
        <v>6738</v>
      </c>
    </row>
    <row r="193" spans="1:22" ht="26.25">
      <c r="A193" s="99"/>
      <c r="B193" s="99"/>
      <c r="C193" s="56" t="s">
        <v>39</v>
      </c>
      <c r="D193" s="10">
        <f t="shared" si="45"/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34">
        <v>0</v>
      </c>
      <c r="L193" s="20">
        <f t="shared" si="44"/>
        <v>0</v>
      </c>
      <c r="M193" s="15"/>
      <c r="N193" s="99"/>
      <c r="O193" s="99"/>
      <c r="P193" s="56" t="s">
        <v>39</v>
      </c>
      <c r="Q193" s="34">
        <v>0</v>
      </c>
      <c r="R193" s="34">
        <v>0</v>
      </c>
      <c r="S193" s="34">
        <v>0</v>
      </c>
      <c r="T193" s="34">
        <v>0</v>
      </c>
      <c r="U193" s="34">
        <v>0</v>
      </c>
      <c r="V193" s="20">
        <f t="shared" si="47"/>
        <v>0</v>
      </c>
    </row>
    <row r="194" spans="1:22" ht="28.5" customHeight="1">
      <c r="A194" s="32"/>
      <c r="B194" s="99"/>
      <c r="C194" s="56" t="s">
        <v>40</v>
      </c>
      <c r="D194" s="10">
        <f t="shared" si="45"/>
        <v>13326</v>
      </c>
      <c r="E194" s="4">
        <f>E197+E198</f>
        <v>726</v>
      </c>
      <c r="F194" s="4">
        <f aca="true" t="shared" si="57" ref="F194:K194">F197+F198</f>
        <v>736</v>
      </c>
      <c r="G194" s="4">
        <f t="shared" si="57"/>
        <v>762</v>
      </c>
      <c r="H194" s="4">
        <f t="shared" si="57"/>
        <v>762</v>
      </c>
      <c r="I194" s="4">
        <f t="shared" si="57"/>
        <v>1137</v>
      </c>
      <c r="J194" s="4">
        <f t="shared" si="57"/>
        <v>1159</v>
      </c>
      <c r="K194" s="34">
        <f t="shared" si="57"/>
        <v>1306</v>
      </c>
      <c r="L194" s="20">
        <f t="shared" si="44"/>
        <v>6588</v>
      </c>
      <c r="M194" s="15"/>
      <c r="N194" s="32"/>
      <c r="O194" s="99"/>
      <c r="P194" s="56" t="s">
        <v>40</v>
      </c>
      <c r="Q194" s="34">
        <f>Q197+Q198</f>
        <v>1306</v>
      </c>
      <c r="R194" s="34">
        <f>R197+R198</f>
        <v>1319</v>
      </c>
      <c r="S194" s="34">
        <f>S197+S198</f>
        <v>1371</v>
      </c>
      <c r="T194" s="34">
        <f>T197+T198</f>
        <v>1371</v>
      </c>
      <c r="U194" s="34">
        <f>U197+U198</f>
        <v>1371</v>
      </c>
      <c r="V194" s="20">
        <f t="shared" si="47"/>
        <v>6738</v>
      </c>
    </row>
    <row r="195" spans="1:22" ht="51" customHeight="1">
      <c r="A195" s="45"/>
      <c r="B195" s="99"/>
      <c r="C195" s="56" t="s">
        <v>121</v>
      </c>
      <c r="D195" s="10">
        <f t="shared" si="45"/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34">
        <v>0</v>
      </c>
      <c r="L195" s="20">
        <f t="shared" si="44"/>
        <v>0</v>
      </c>
      <c r="M195" s="15"/>
      <c r="N195" s="45"/>
      <c r="O195" s="99"/>
      <c r="P195" s="56" t="s">
        <v>121</v>
      </c>
      <c r="Q195" s="34">
        <v>0</v>
      </c>
      <c r="R195" s="34">
        <v>0</v>
      </c>
      <c r="S195" s="34">
        <v>0</v>
      </c>
      <c r="T195" s="34">
        <v>0</v>
      </c>
      <c r="U195" s="34">
        <v>0</v>
      </c>
      <c r="V195" s="20">
        <f t="shared" si="47"/>
        <v>0</v>
      </c>
    </row>
    <row r="196" spans="1:22" ht="28.5" customHeight="1">
      <c r="A196" s="32"/>
      <c r="B196" s="87"/>
      <c r="C196" s="56" t="s">
        <v>42</v>
      </c>
      <c r="D196" s="10">
        <f t="shared" si="45"/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34">
        <v>0</v>
      </c>
      <c r="L196" s="20">
        <f t="shared" si="44"/>
        <v>0</v>
      </c>
      <c r="M196" s="15"/>
      <c r="N196" s="32"/>
      <c r="O196" s="87"/>
      <c r="P196" s="56" t="s">
        <v>42</v>
      </c>
      <c r="Q196" s="34">
        <v>0</v>
      </c>
      <c r="R196" s="34">
        <v>0</v>
      </c>
      <c r="S196" s="34">
        <v>0</v>
      </c>
      <c r="T196" s="34">
        <v>0</v>
      </c>
      <c r="U196" s="34">
        <v>0</v>
      </c>
      <c r="V196" s="20">
        <f t="shared" si="47"/>
        <v>0</v>
      </c>
    </row>
    <row r="197" spans="1:22" ht="144.75">
      <c r="A197" s="51"/>
      <c r="B197" s="51" t="s">
        <v>26</v>
      </c>
      <c r="C197" s="51" t="s">
        <v>40</v>
      </c>
      <c r="D197" s="10">
        <f t="shared" si="45"/>
        <v>13206</v>
      </c>
      <c r="E197" s="60">
        <v>716</v>
      </c>
      <c r="F197" s="60">
        <v>726</v>
      </c>
      <c r="G197" s="60">
        <v>752</v>
      </c>
      <c r="H197" s="60">
        <v>752</v>
      </c>
      <c r="I197" s="60">
        <v>1127</v>
      </c>
      <c r="J197" s="60">
        <v>1149</v>
      </c>
      <c r="K197" s="33">
        <v>1296</v>
      </c>
      <c r="L197" s="20">
        <f t="shared" si="44"/>
        <v>6518</v>
      </c>
      <c r="M197" s="15"/>
      <c r="N197" s="51"/>
      <c r="O197" s="51" t="s">
        <v>26</v>
      </c>
      <c r="P197" s="51" t="s">
        <v>40</v>
      </c>
      <c r="Q197" s="33">
        <v>1296</v>
      </c>
      <c r="R197" s="33">
        <v>1309</v>
      </c>
      <c r="S197" s="33">
        <v>1361</v>
      </c>
      <c r="T197" s="33">
        <v>1361</v>
      </c>
      <c r="U197" s="33">
        <v>1361</v>
      </c>
      <c r="V197" s="20">
        <f t="shared" si="47"/>
        <v>6688</v>
      </c>
    </row>
    <row r="198" spans="1:22" ht="66">
      <c r="A198" s="51"/>
      <c r="B198" s="51" t="s">
        <v>19</v>
      </c>
      <c r="C198" s="51" t="s">
        <v>40</v>
      </c>
      <c r="D198" s="10">
        <f t="shared" si="45"/>
        <v>120</v>
      </c>
      <c r="E198" s="60">
        <v>10</v>
      </c>
      <c r="F198" s="60">
        <v>10</v>
      </c>
      <c r="G198" s="60">
        <v>10</v>
      </c>
      <c r="H198" s="60">
        <v>10</v>
      </c>
      <c r="I198" s="60">
        <v>10</v>
      </c>
      <c r="J198" s="60">
        <v>10</v>
      </c>
      <c r="K198" s="33">
        <v>10</v>
      </c>
      <c r="L198" s="20">
        <f t="shared" si="44"/>
        <v>70</v>
      </c>
      <c r="M198" s="15"/>
      <c r="N198" s="51"/>
      <c r="O198" s="51" t="s">
        <v>19</v>
      </c>
      <c r="P198" s="51" t="s">
        <v>40</v>
      </c>
      <c r="Q198" s="33">
        <v>10</v>
      </c>
      <c r="R198" s="33">
        <v>10</v>
      </c>
      <c r="S198" s="33">
        <v>10</v>
      </c>
      <c r="T198" s="33">
        <v>10</v>
      </c>
      <c r="U198" s="33">
        <v>10</v>
      </c>
      <c r="V198" s="20">
        <f t="shared" si="47"/>
        <v>50</v>
      </c>
    </row>
    <row r="199" spans="1:22" ht="21" customHeight="1">
      <c r="A199" s="86" t="s">
        <v>113</v>
      </c>
      <c r="B199" s="86" t="s">
        <v>133</v>
      </c>
      <c r="C199" s="56" t="s">
        <v>38</v>
      </c>
      <c r="D199" s="10">
        <f t="shared" si="45"/>
        <v>6014</v>
      </c>
      <c r="E199" s="4">
        <f aca="true" t="shared" si="58" ref="E199:K199">E200+E201+E202+E203</f>
        <v>384</v>
      </c>
      <c r="F199" s="4">
        <f t="shared" si="58"/>
        <v>388</v>
      </c>
      <c r="G199" s="4">
        <f t="shared" si="58"/>
        <v>400</v>
      </c>
      <c r="H199" s="4">
        <f t="shared" si="58"/>
        <v>400</v>
      </c>
      <c r="I199" s="4">
        <f t="shared" si="58"/>
        <v>495</v>
      </c>
      <c r="J199" s="4">
        <f t="shared" si="58"/>
        <v>504</v>
      </c>
      <c r="K199" s="34">
        <f t="shared" si="58"/>
        <v>560</v>
      </c>
      <c r="L199" s="20">
        <f t="shared" si="44"/>
        <v>3131</v>
      </c>
      <c r="M199" s="15"/>
      <c r="N199" s="86" t="s">
        <v>113</v>
      </c>
      <c r="O199" s="86" t="s">
        <v>133</v>
      </c>
      <c r="P199" s="56" t="s">
        <v>38</v>
      </c>
      <c r="Q199" s="34">
        <f>Q200+Q201+Q202+Q203</f>
        <v>560</v>
      </c>
      <c r="R199" s="34">
        <f>R200+R201+R202+R203</f>
        <v>565</v>
      </c>
      <c r="S199" s="34">
        <f>S200+S201+S202+S203</f>
        <v>586</v>
      </c>
      <c r="T199" s="34">
        <f>T200+T201+T202+T203</f>
        <v>586</v>
      </c>
      <c r="U199" s="34">
        <f>U200+U201+U202+U203</f>
        <v>586</v>
      </c>
      <c r="V199" s="20">
        <f t="shared" si="47"/>
        <v>2883</v>
      </c>
    </row>
    <row r="200" spans="1:22" ht="26.25">
      <c r="A200" s="99"/>
      <c r="B200" s="99"/>
      <c r="C200" s="56" t="s">
        <v>39</v>
      </c>
      <c r="D200" s="10">
        <f t="shared" si="45"/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34">
        <v>0</v>
      </c>
      <c r="L200" s="20">
        <f t="shared" si="44"/>
        <v>0</v>
      </c>
      <c r="M200" s="15"/>
      <c r="N200" s="99"/>
      <c r="O200" s="99"/>
      <c r="P200" s="56" t="s">
        <v>39</v>
      </c>
      <c r="Q200" s="34">
        <v>0</v>
      </c>
      <c r="R200" s="34">
        <v>0</v>
      </c>
      <c r="S200" s="34">
        <v>0</v>
      </c>
      <c r="T200" s="34">
        <v>0</v>
      </c>
      <c r="U200" s="34">
        <v>0</v>
      </c>
      <c r="V200" s="20">
        <f t="shared" si="47"/>
        <v>0</v>
      </c>
    </row>
    <row r="201" spans="1:22" ht="28.5" customHeight="1">
      <c r="A201" s="99"/>
      <c r="B201" s="99"/>
      <c r="C201" s="56" t="s">
        <v>40</v>
      </c>
      <c r="D201" s="10">
        <f t="shared" si="45"/>
        <v>6014</v>
      </c>
      <c r="E201" s="4">
        <f aca="true" t="shared" si="59" ref="E201:K201">E204+E205</f>
        <v>384</v>
      </c>
      <c r="F201" s="4">
        <f t="shared" si="59"/>
        <v>388</v>
      </c>
      <c r="G201" s="4">
        <f t="shared" si="59"/>
        <v>400</v>
      </c>
      <c r="H201" s="4">
        <f t="shared" si="59"/>
        <v>400</v>
      </c>
      <c r="I201" s="4">
        <f t="shared" si="59"/>
        <v>495</v>
      </c>
      <c r="J201" s="4">
        <f t="shared" si="59"/>
        <v>504</v>
      </c>
      <c r="K201" s="34">
        <f t="shared" si="59"/>
        <v>560</v>
      </c>
      <c r="L201" s="20">
        <f t="shared" si="44"/>
        <v>3131</v>
      </c>
      <c r="M201" s="15"/>
      <c r="N201" s="99"/>
      <c r="O201" s="99"/>
      <c r="P201" s="56" t="s">
        <v>40</v>
      </c>
      <c r="Q201" s="34">
        <f>Q204+Q205</f>
        <v>560</v>
      </c>
      <c r="R201" s="34">
        <f>R204+R205</f>
        <v>565</v>
      </c>
      <c r="S201" s="34">
        <f>S204+S205</f>
        <v>586</v>
      </c>
      <c r="T201" s="34">
        <f>T204+T205</f>
        <v>586</v>
      </c>
      <c r="U201" s="34">
        <f>U204+U205</f>
        <v>586</v>
      </c>
      <c r="V201" s="20">
        <f t="shared" si="47"/>
        <v>2883</v>
      </c>
    </row>
    <row r="202" spans="1:22" ht="54.75" customHeight="1">
      <c r="A202" s="99"/>
      <c r="B202" s="99"/>
      <c r="C202" s="56" t="s">
        <v>121</v>
      </c>
      <c r="D202" s="10">
        <f t="shared" si="45"/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34">
        <v>0</v>
      </c>
      <c r="L202" s="20">
        <f t="shared" si="44"/>
        <v>0</v>
      </c>
      <c r="M202" s="15"/>
      <c r="N202" s="99"/>
      <c r="O202" s="99"/>
      <c r="P202" s="56" t="s">
        <v>121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20">
        <f t="shared" si="47"/>
        <v>0</v>
      </c>
    </row>
    <row r="203" spans="1:22" ht="26.25">
      <c r="A203" s="87"/>
      <c r="B203" s="87"/>
      <c r="C203" s="56" t="s">
        <v>42</v>
      </c>
      <c r="D203" s="10">
        <f t="shared" si="45"/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34">
        <v>0</v>
      </c>
      <c r="L203" s="20">
        <f t="shared" si="44"/>
        <v>0</v>
      </c>
      <c r="M203" s="15"/>
      <c r="N203" s="87"/>
      <c r="O203" s="87"/>
      <c r="P203" s="56" t="s">
        <v>42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20">
        <f t="shared" si="47"/>
        <v>0</v>
      </c>
    </row>
    <row r="204" spans="1:22" ht="153" customHeight="1">
      <c r="A204" s="51"/>
      <c r="B204" s="51" t="s">
        <v>26</v>
      </c>
      <c r="C204" s="51" t="s">
        <v>40</v>
      </c>
      <c r="D204" s="10">
        <f t="shared" si="45"/>
        <v>5483</v>
      </c>
      <c r="E204" s="60">
        <v>384</v>
      </c>
      <c r="F204" s="60">
        <v>388</v>
      </c>
      <c r="G204" s="60">
        <v>400</v>
      </c>
      <c r="H204" s="60">
        <v>341</v>
      </c>
      <c r="I204" s="60">
        <v>436</v>
      </c>
      <c r="J204" s="60">
        <v>445</v>
      </c>
      <c r="K204" s="33">
        <v>501</v>
      </c>
      <c r="L204" s="20">
        <f t="shared" si="44"/>
        <v>2895</v>
      </c>
      <c r="M204" s="15"/>
      <c r="N204" s="51"/>
      <c r="O204" s="51" t="s">
        <v>26</v>
      </c>
      <c r="P204" s="51" t="s">
        <v>40</v>
      </c>
      <c r="Q204" s="33">
        <v>501</v>
      </c>
      <c r="R204" s="33">
        <v>506</v>
      </c>
      <c r="S204" s="33">
        <v>527</v>
      </c>
      <c r="T204" s="33">
        <v>527</v>
      </c>
      <c r="U204" s="33">
        <v>527</v>
      </c>
      <c r="V204" s="20">
        <f t="shared" si="47"/>
        <v>2588</v>
      </c>
    </row>
    <row r="205" spans="1:22" ht="93" customHeight="1">
      <c r="A205" s="51"/>
      <c r="B205" s="51" t="s">
        <v>135</v>
      </c>
      <c r="C205" s="51" t="s">
        <v>40</v>
      </c>
      <c r="D205" s="10">
        <f t="shared" si="45"/>
        <v>531</v>
      </c>
      <c r="E205" s="60">
        <v>0</v>
      </c>
      <c r="F205" s="60">
        <v>0</v>
      </c>
      <c r="G205" s="60">
        <v>0</v>
      </c>
      <c r="H205" s="60">
        <v>59</v>
      </c>
      <c r="I205" s="60">
        <v>59</v>
      </c>
      <c r="J205" s="60">
        <v>59</v>
      </c>
      <c r="K205" s="33">
        <v>59</v>
      </c>
      <c r="L205" s="20">
        <f t="shared" si="44"/>
        <v>236</v>
      </c>
      <c r="M205" s="15"/>
      <c r="N205" s="51"/>
      <c r="O205" s="51" t="s">
        <v>135</v>
      </c>
      <c r="P205" s="51" t="s">
        <v>40</v>
      </c>
      <c r="Q205" s="33">
        <v>59</v>
      </c>
      <c r="R205" s="33">
        <v>59</v>
      </c>
      <c r="S205" s="33">
        <v>59</v>
      </c>
      <c r="T205" s="33">
        <v>59</v>
      </c>
      <c r="U205" s="33">
        <v>59</v>
      </c>
      <c r="V205" s="20">
        <f t="shared" si="47"/>
        <v>295</v>
      </c>
    </row>
    <row r="206" spans="1:22" ht="22.5" customHeight="1">
      <c r="A206" s="86" t="s">
        <v>115</v>
      </c>
      <c r="B206" s="86" t="s">
        <v>114</v>
      </c>
      <c r="C206" s="56" t="s">
        <v>38</v>
      </c>
      <c r="D206" s="10">
        <f t="shared" si="45"/>
        <v>34283</v>
      </c>
      <c r="E206" s="4">
        <f aca="true" t="shared" si="60" ref="E206:K206">E207+E208+E209+E210</f>
        <v>2570</v>
      </c>
      <c r="F206" s="4">
        <f t="shared" si="60"/>
        <v>2601</v>
      </c>
      <c r="G206" s="4">
        <f t="shared" si="60"/>
        <v>2683</v>
      </c>
      <c r="H206" s="4">
        <f t="shared" si="60"/>
        <v>2683</v>
      </c>
      <c r="I206" s="4">
        <f t="shared" si="60"/>
        <v>2644</v>
      </c>
      <c r="J206" s="4">
        <f t="shared" si="60"/>
        <v>2691</v>
      </c>
      <c r="K206" s="34">
        <f t="shared" si="60"/>
        <v>2996</v>
      </c>
      <c r="L206" s="20">
        <f t="shared" si="44"/>
        <v>18868</v>
      </c>
      <c r="M206" s="15"/>
      <c r="N206" s="86" t="s">
        <v>115</v>
      </c>
      <c r="O206" s="86" t="s">
        <v>114</v>
      </c>
      <c r="P206" s="56" t="s">
        <v>38</v>
      </c>
      <c r="Q206" s="34">
        <f>Q207+Q208+Q209+Q210</f>
        <v>2996</v>
      </c>
      <c r="R206" s="34">
        <f>R207+R208+R209+R210</f>
        <v>3023</v>
      </c>
      <c r="S206" s="34">
        <f>S207+S208+S209+S210</f>
        <v>3132</v>
      </c>
      <c r="T206" s="34">
        <f>T207+T208+T209+T210</f>
        <v>3132</v>
      </c>
      <c r="U206" s="34">
        <f>U207+U208+U209+U210</f>
        <v>3132</v>
      </c>
      <c r="V206" s="20">
        <f t="shared" si="47"/>
        <v>15415</v>
      </c>
    </row>
    <row r="207" spans="1:22" ht="26.25">
      <c r="A207" s="99"/>
      <c r="B207" s="99"/>
      <c r="C207" s="56" t="s">
        <v>39</v>
      </c>
      <c r="D207" s="10">
        <f t="shared" si="45"/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34">
        <v>0</v>
      </c>
      <c r="L207" s="20">
        <f t="shared" si="44"/>
        <v>0</v>
      </c>
      <c r="M207" s="15"/>
      <c r="N207" s="99"/>
      <c r="O207" s="99"/>
      <c r="P207" s="56" t="s">
        <v>39</v>
      </c>
      <c r="Q207" s="34">
        <v>0</v>
      </c>
      <c r="R207" s="34">
        <v>0</v>
      </c>
      <c r="S207" s="34">
        <v>0</v>
      </c>
      <c r="T207" s="34">
        <v>0</v>
      </c>
      <c r="U207" s="34">
        <v>0</v>
      </c>
      <c r="V207" s="20">
        <f t="shared" si="47"/>
        <v>0</v>
      </c>
    </row>
    <row r="208" spans="1:22" ht="24.75" customHeight="1">
      <c r="A208" s="99"/>
      <c r="B208" s="99"/>
      <c r="C208" s="56" t="s">
        <v>40</v>
      </c>
      <c r="D208" s="10">
        <f t="shared" si="45"/>
        <v>34283</v>
      </c>
      <c r="E208" s="4">
        <f>E211+E212</f>
        <v>2570</v>
      </c>
      <c r="F208" s="4">
        <f>F211+F212</f>
        <v>2601</v>
      </c>
      <c r="G208" s="4">
        <f>G211+G212</f>
        <v>2683</v>
      </c>
      <c r="H208" s="4">
        <f>H211+H212+H213</f>
        <v>2683</v>
      </c>
      <c r="I208" s="4">
        <f>I211+I212+I213</f>
        <v>2644</v>
      </c>
      <c r="J208" s="4">
        <f>J211+J212+J213</f>
        <v>2691</v>
      </c>
      <c r="K208" s="34">
        <f>K211+K212+K213</f>
        <v>2996</v>
      </c>
      <c r="L208" s="20">
        <f t="shared" si="44"/>
        <v>18868</v>
      </c>
      <c r="M208" s="15"/>
      <c r="N208" s="99"/>
      <c r="O208" s="99"/>
      <c r="P208" s="56" t="s">
        <v>40</v>
      </c>
      <c r="Q208" s="34">
        <f>Q211+Q212+Q213</f>
        <v>2996</v>
      </c>
      <c r="R208" s="34">
        <f>R211+R212+R213</f>
        <v>3023</v>
      </c>
      <c r="S208" s="34">
        <f>S211+S212+S213</f>
        <v>3132</v>
      </c>
      <c r="T208" s="34">
        <f>T211+T212+T213</f>
        <v>3132</v>
      </c>
      <c r="U208" s="34">
        <f>U211+U212+U213</f>
        <v>3132</v>
      </c>
      <c r="V208" s="20">
        <f t="shared" si="47"/>
        <v>15415</v>
      </c>
    </row>
    <row r="209" spans="1:22" ht="55.5" customHeight="1">
      <c r="A209" s="99"/>
      <c r="B209" s="99"/>
      <c r="C209" s="56" t="s">
        <v>121</v>
      </c>
      <c r="D209" s="10">
        <f t="shared" si="45"/>
        <v>0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34">
        <v>0</v>
      </c>
      <c r="L209" s="20">
        <f t="shared" si="44"/>
        <v>0</v>
      </c>
      <c r="M209" s="15"/>
      <c r="N209" s="99"/>
      <c r="O209" s="99"/>
      <c r="P209" s="56" t="s">
        <v>121</v>
      </c>
      <c r="Q209" s="34">
        <v>0</v>
      </c>
      <c r="R209" s="34">
        <v>0</v>
      </c>
      <c r="S209" s="34">
        <v>0</v>
      </c>
      <c r="T209" s="34">
        <v>0</v>
      </c>
      <c r="U209" s="34">
        <v>0</v>
      </c>
      <c r="V209" s="20">
        <f t="shared" si="47"/>
        <v>0</v>
      </c>
    </row>
    <row r="210" spans="1:22" ht="26.25">
      <c r="A210" s="87"/>
      <c r="B210" s="87"/>
      <c r="C210" s="56" t="s">
        <v>42</v>
      </c>
      <c r="D210" s="10">
        <f t="shared" si="45"/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34">
        <v>0</v>
      </c>
      <c r="L210" s="20">
        <f t="shared" si="44"/>
        <v>0</v>
      </c>
      <c r="M210" s="15"/>
      <c r="N210" s="87"/>
      <c r="O210" s="87"/>
      <c r="P210" s="56" t="s">
        <v>42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20">
        <f t="shared" si="47"/>
        <v>0</v>
      </c>
    </row>
    <row r="211" spans="1:22" ht="147" customHeight="1">
      <c r="A211" s="51"/>
      <c r="B211" s="51" t="s">
        <v>26</v>
      </c>
      <c r="C211" s="51" t="s">
        <v>40</v>
      </c>
      <c r="D211" s="10">
        <f t="shared" si="45"/>
        <v>30830</v>
      </c>
      <c r="E211" s="60">
        <v>2515</v>
      </c>
      <c r="F211" s="60">
        <v>2302</v>
      </c>
      <c r="G211" s="60">
        <v>2384</v>
      </c>
      <c r="H211" s="60">
        <v>2384</v>
      </c>
      <c r="I211" s="60">
        <v>2345</v>
      </c>
      <c r="J211" s="19">
        <v>2283</v>
      </c>
      <c r="K211" s="35">
        <v>2697</v>
      </c>
      <c r="L211" s="20">
        <f t="shared" si="44"/>
        <v>16910</v>
      </c>
      <c r="M211" s="15"/>
      <c r="N211" s="51"/>
      <c r="O211" s="51" t="s">
        <v>26</v>
      </c>
      <c r="P211" s="51" t="s">
        <v>40</v>
      </c>
      <c r="Q211" s="35">
        <v>2697</v>
      </c>
      <c r="R211" s="35">
        <v>2724</v>
      </c>
      <c r="S211" s="35">
        <v>2833</v>
      </c>
      <c r="T211" s="35">
        <v>2833</v>
      </c>
      <c r="U211" s="35">
        <v>2833</v>
      </c>
      <c r="V211" s="20">
        <f t="shared" si="47"/>
        <v>13920</v>
      </c>
    </row>
    <row r="212" spans="1:22" ht="66">
      <c r="A212" s="51"/>
      <c r="B212" s="51" t="s">
        <v>19</v>
      </c>
      <c r="C212" s="51" t="s">
        <v>40</v>
      </c>
      <c r="D212" s="10">
        <f t="shared" si="45"/>
        <v>3251</v>
      </c>
      <c r="E212" s="60">
        <v>55</v>
      </c>
      <c r="F212" s="60">
        <v>299</v>
      </c>
      <c r="G212" s="60">
        <v>299</v>
      </c>
      <c r="H212" s="60">
        <v>198</v>
      </c>
      <c r="I212" s="60">
        <v>299</v>
      </c>
      <c r="J212" s="19">
        <v>307</v>
      </c>
      <c r="K212" s="35">
        <v>299</v>
      </c>
      <c r="L212" s="20">
        <f t="shared" si="44"/>
        <v>1756</v>
      </c>
      <c r="M212" s="15"/>
      <c r="N212" s="51"/>
      <c r="O212" s="51" t="s">
        <v>19</v>
      </c>
      <c r="P212" s="51" t="s">
        <v>40</v>
      </c>
      <c r="Q212" s="35">
        <v>299</v>
      </c>
      <c r="R212" s="35">
        <v>299</v>
      </c>
      <c r="S212" s="35">
        <v>299</v>
      </c>
      <c r="T212" s="35">
        <v>299</v>
      </c>
      <c r="U212" s="35">
        <v>299</v>
      </c>
      <c r="V212" s="20">
        <f t="shared" si="47"/>
        <v>1495</v>
      </c>
    </row>
    <row r="213" spans="1:22" ht="31.5" customHeight="1">
      <c r="A213" s="51"/>
      <c r="B213" s="51" t="s">
        <v>24</v>
      </c>
      <c r="C213" s="51" t="s">
        <v>40</v>
      </c>
      <c r="D213" s="10">
        <f t="shared" si="45"/>
        <v>202</v>
      </c>
      <c r="E213" s="60">
        <v>0</v>
      </c>
      <c r="F213" s="60">
        <v>0</v>
      </c>
      <c r="G213" s="60">
        <v>0</v>
      </c>
      <c r="H213" s="60">
        <v>101</v>
      </c>
      <c r="I213" s="60">
        <v>0</v>
      </c>
      <c r="J213" s="60">
        <v>101</v>
      </c>
      <c r="K213" s="33">
        <v>0</v>
      </c>
      <c r="L213" s="20">
        <f t="shared" si="44"/>
        <v>202</v>
      </c>
      <c r="M213" s="15"/>
      <c r="N213" s="51"/>
      <c r="O213" s="51" t="s">
        <v>24</v>
      </c>
      <c r="P213" s="51" t="s">
        <v>40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20">
        <f t="shared" si="47"/>
        <v>0</v>
      </c>
    </row>
    <row r="214" spans="1:22" ht="19.5" customHeight="1">
      <c r="A214" s="86" t="s">
        <v>125</v>
      </c>
      <c r="B214" s="86" t="s">
        <v>116</v>
      </c>
      <c r="C214" s="56" t="s">
        <v>38</v>
      </c>
      <c r="D214" s="10">
        <f t="shared" si="45"/>
        <v>25.2</v>
      </c>
      <c r="E214" s="4">
        <f aca="true" t="shared" si="61" ref="E214:K214">E215+E216+E217+E218</f>
        <v>2</v>
      </c>
      <c r="F214" s="4">
        <f t="shared" si="61"/>
        <v>2</v>
      </c>
      <c r="G214" s="4">
        <f t="shared" si="61"/>
        <v>2</v>
      </c>
      <c r="H214" s="4">
        <f t="shared" si="61"/>
        <v>2</v>
      </c>
      <c r="I214" s="4">
        <f t="shared" si="61"/>
        <v>2</v>
      </c>
      <c r="J214" s="4">
        <f t="shared" si="61"/>
        <v>2</v>
      </c>
      <c r="K214" s="34">
        <f t="shared" si="61"/>
        <v>2.2</v>
      </c>
      <c r="L214" s="20">
        <f t="shared" si="44"/>
        <v>14.2</v>
      </c>
      <c r="M214" s="15"/>
      <c r="N214" s="86" t="s">
        <v>125</v>
      </c>
      <c r="O214" s="86" t="s">
        <v>116</v>
      </c>
      <c r="P214" s="56" t="s">
        <v>38</v>
      </c>
      <c r="Q214" s="34">
        <f>Q215+Q216+Q217+Q218</f>
        <v>2.2</v>
      </c>
      <c r="R214" s="34">
        <f>R215+R216+R217+R218</f>
        <v>2.2</v>
      </c>
      <c r="S214" s="34">
        <f>S215+S216+S217+S218</f>
        <v>2.2</v>
      </c>
      <c r="T214" s="34">
        <f>T215+T216+T217+T218</f>
        <v>2.2</v>
      </c>
      <c r="U214" s="34">
        <f>U215+U216+U217+U218</f>
        <v>2.2</v>
      </c>
      <c r="V214" s="20">
        <f t="shared" si="47"/>
        <v>11</v>
      </c>
    </row>
    <row r="215" spans="1:22" ht="29.25" customHeight="1">
      <c r="A215" s="99"/>
      <c r="B215" s="99"/>
      <c r="C215" s="56" t="s">
        <v>39</v>
      </c>
      <c r="D215" s="10">
        <f t="shared" si="45"/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0</v>
      </c>
      <c r="K215" s="34">
        <v>0</v>
      </c>
      <c r="L215" s="20">
        <f t="shared" si="44"/>
        <v>0</v>
      </c>
      <c r="M215" s="15"/>
      <c r="N215" s="99"/>
      <c r="O215" s="99"/>
      <c r="P215" s="56" t="s">
        <v>39</v>
      </c>
      <c r="Q215" s="34">
        <v>0</v>
      </c>
      <c r="R215" s="34">
        <v>0</v>
      </c>
      <c r="S215" s="34">
        <v>0</v>
      </c>
      <c r="T215" s="34">
        <v>0</v>
      </c>
      <c r="U215" s="34">
        <v>0</v>
      </c>
      <c r="V215" s="20">
        <f t="shared" si="47"/>
        <v>0</v>
      </c>
    </row>
    <row r="216" spans="1:22" ht="30" customHeight="1">
      <c r="A216" s="99"/>
      <c r="B216" s="99"/>
      <c r="C216" s="56" t="s">
        <v>40</v>
      </c>
      <c r="D216" s="10">
        <f t="shared" si="45"/>
        <v>25.2</v>
      </c>
      <c r="E216" s="4">
        <f>E219</f>
        <v>2</v>
      </c>
      <c r="F216" s="4">
        <f aca="true" t="shared" si="62" ref="F216:K216">F219</f>
        <v>2</v>
      </c>
      <c r="G216" s="4">
        <f t="shared" si="62"/>
        <v>2</v>
      </c>
      <c r="H216" s="4">
        <f t="shared" si="62"/>
        <v>2</v>
      </c>
      <c r="I216" s="4">
        <f t="shared" si="62"/>
        <v>2</v>
      </c>
      <c r="J216" s="4">
        <f t="shared" si="62"/>
        <v>2</v>
      </c>
      <c r="K216" s="34">
        <f t="shared" si="62"/>
        <v>2.2</v>
      </c>
      <c r="L216" s="20">
        <f t="shared" si="44"/>
        <v>14.2</v>
      </c>
      <c r="M216" s="15"/>
      <c r="N216" s="99"/>
      <c r="O216" s="99"/>
      <c r="P216" s="56" t="s">
        <v>40</v>
      </c>
      <c r="Q216" s="34">
        <f>Q219</f>
        <v>2.2</v>
      </c>
      <c r="R216" s="34">
        <f>R219</f>
        <v>2.2</v>
      </c>
      <c r="S216" s="34">
        <f>S219</f>
        <v>2.2</v>
      </c>
      <c r="T216" s="34">
        <f>T219</f>
        <v>2.2</v>
      </c>
      <c r="U216" s="34">
        <f>U219</f>
        <v>2.2</v>
      </c>
      <c r="V216" s="20">
        <f t="shared" si="47"/>
        <v>11</v>
      </c>
    </row>
    <row r="217" spans="1:22" ht="52.5" customHeight="1">
      <c r="A217" s="99"/>
      <c r="B217" s="99"/>
      <c r="C217" s="56" t="s">
        <v>121</v>
      </c>
      <c r="D217" s="10">
        <f t="shared" si="45"/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34">
        <v>0</v>
      </c>
      <c r="L217" s="20">
        <f t="shared" si="44"/>
        <v>0</v>
      </c>
      <c r="M217" s="15"/>
      <c r="N217" s="99"/>
      <c r="O217" s="99"/>
      <c r="P217" s="56" t="s">
        <v>121</v>
      </c>
      <c r="Q217" s="34">
        <v>0</v>
      </c>
      <c r="R217" s="34">
        <v>0</v>
      </c>
      <c r="S217" s="34">
        <v>0</v>
      </c>
      <c r="T217" s="34">
        <v>0</v>
      </c>
      <c r="U217" s="34">
        <v>0</v>
      </c>
      <c r="V217" s="20">
        <f t="shared" si="47"/>
        <v>0</v>
      </c>
    </row>
    <row r="218" spans="1:22" ht="26.25" customHeight="1">
      <c r="A218" s="87"/>
      <c r="B218" s="87"/>
      <c r="C218" s="56" t="s">
        <v>42</v>
      </c>
      <c r="D218" s="10">
        <f t="shared" si="45"/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34">
        <v>0</v>
      </c>
      <c r="L218" s="20">
        <f t="shared" si="44"/>
        <v>0</v>
      </c>
      <c r="M218" s="15"/>
      <c r="N218" s="87"/>
      <c r="O218" s="87"/>
      <c r="P218" s="56" t="s">
        <v>42</v>
      </c>
      <c r="Q218" s="34">
        <v>0</v>
      </c>
      <c r="R218" s="34">
        <v>0</v>
      </c>
      <c r="S218" s="34">
        <v>0</v>
      </c>
      <c r="T218" s="34">
        <v>0</v>
      </c>
      <c r="U218" s="34">
        <v>0</v>
      </c>
      <c r="V218" s="20">
        <f t="shared" si="47"/>
        <v>0</v>
      </c>
    </row>
    <row r="219" spans="1:22" ht="65.25" customHeight="1">
      <c r="A219" s="51"/>
      <c r="B219" s="51" t="s">
        <v>19</v>
      </c>
      <c r="C219" s="51" t="s">
        <v>40</v>
      </c>
      <c r="D219" s="10">
        <f t="shared" si="45"/>
        <v>25.2</v>
      </c>
      <c r="E219" s="60">
        <v>2</v>
      </c>
      <c r="F219" s="60">
        <v>2</v>
      </c>
      <c r="G219" s="60">
        <v>2</v>
      </c>
      <c r="H219" s="60">
        <v>2</v>
      </c>
      <c r="I219" s="60">
        <v>2</v>
      </c>
      <c r="J219" s="60">
        <v>2</v>
      </c>
      <c r="K219" s="33">
        <v>2.2</v>
      </c>
      <c r="L219" s="20">
        <f t="shared" si="44"/>
        <v>14.2</v>
      </c>
      <c r="M219" s="15"/>
      <c r="N219" s="51"/>
      <c r="O219" s="51" t="s">
        <v>19</v>
      </c>
      <c r="P219" s="51" t="s">
        <v>40</v>
      </c>
      <c r="Q219" s="33">
        <v>2.2</v>
      </c>
      <c r="R219" s="33">
        <v>2.2</v>
      </c>
      <c r="S219" s="33">
        <v>2.2</v>
      </c>
      <c r="T219" s="33">
        <v>2.2</v>
      </c>
      <c r="U219" s="33">
        <v>2.2</v>
      </c>
      <c r="V219" s="20">
        <f t="shared" si="47"/>
        <v>11</v>
      </c>
    </row>
    <row r="220" ht="14.25">
      <c r="L220" s="9"/>
    </row>
    <row r="221" ht="14.25">
      <c r="L221" s="9"/>
    </row>
    <row r="222" spans="1:13" ht="14.25">
      <c r="A222" s="73"/>
      <c r="B222" s="73"/>
      <c r="C222" s="73"/>
      <c r="D222" s="73"/>
      <c r="E222" s="73"/>
      <c r="F222" s="73"/>
      <c r="G222" s="73"/>
      <c r="H222" s="73"/>
      <c r="I222" s="73"/>
      <c r="J222" s="24"/>
      <c r="K222" s="24"/>
      <c r="L222" s="1"/>
      <c r="M222" s="49"/>
    </row>
    <row r="223" spans="1:13" ht="14.25">
      <c r="A223" s="1"/>
      <c r="B223" s="1"/>
      <c r="C223" s="1"/>
      <c r="D223" s="1"/>
      <c r="E223" s="24"/>
      <c r="F223" s="24"/>
      <c r="G223" s="24"/>
      <c r="H223" s="24"/>
      <c r="I223" s="24"/>
      <c r="J223" s="24"/>
      <c r="K223" s="24"/>
      <c r="L223" s="1"/>
      <c r="M223" s="49"/>
    </row>
    <row r="224" spans="1:13" ht="20.25" customHeight="1">
      <c r="A224" s="1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1"/>
      <c r="M224" s="49"/>
    </row>
    <row r="225" spans="1:13" ht="17.25" customHeight="1">
      <c r="A225" s="1"/>
      <c r="B225" s="73"/>
      <c r="C225" s="73"/>
      <c r="D225" s="73"/>
      <c r="E225" s="73"/>
      <c r="F225" s="73"/>
      <c r="G225" s="73"/>
      <c r="H225" s="73"/>
      <c r="I225" s="73"/>
      <c r="J225" s="73"/>
      <c r="K225" s="24"/>
      <c r="L225" s="1"/>
      <c r="M225" s="49"/>
    </row>
    <row r="226" spans="1:13" ht="3.75" customHeight="1">
      <c r="A226" s="1"/>
      <c r="B226" s="122"/>
      <c r="C226" s="122"/>
      <c r="D226" s="122"/>
      <c r="E226" s="122"/>
      <c r="F226" s="122"/>
      <c r="G226" s="122"/>
      <c r="H226" s="122"/>
      <c r="I226" s="122"/>
      <c r="J226" s="122"/>
      <c r="K226" s="24"/>
      <c r="L226" s="1"/>
      <c r="M226" s="49"/>
    </row>
    <row r="227" spans="1:13" ht="14.25">
      <c r="A227" s="1"/>
      <c r="B227" s="122"/>
      <c r="C227" s="122"/>
      <c r="D227" s="122"/>
      <c r="E227" s="122"/>
      <c r="F227" s="122"/>
      <c r="G227" s="122"/>
      <c r="H227" s="122"/>
      <c r="I227" s="122"/>
      <c r="J227" s="122"/>
      <c r="K227" s="24"/>
      <c r="L227" s="1"/>
      <c r="M227" s="49"/>
    </row>
    <row r="228" spans="1:13" ht="14.25">
      <c r="A228" s="1"/>
      <c r="B228" s="1"/>
      <c r="C228" s="1"/>
      <c r="D228" s="1"/>
      <c r="E228" s="24"/>
      <c r="F228" s="24"/>
      <c r="G228" s="24"/>
      <c r="H228" s="24"/>
      <c r="I228" s="24"/>
      <c r="J228" s="24"/>
      <c r="K228" s="24"/>
      <c r="L228" s="1"/>
      <c r="M228" s="49"/>
    </row>
    <row r="229" spans="1:13" ht="14.25">
      <c r="A229" s="1"/>
      <c r="B229" s="1"/>
      <c r="C229" s="1"/>
      <c r="D229" s="1"/>
      <c r="E229" s="24"/>
      <c r="F229" s="24"/>
      <c r="G229" s="24"/>
      <c r="H229" s="24"/>
      <c r="I229" s="24"/>
      <c r="J229" s="24"/>
      <c r="K229" s="24"/>
      <c r="L229" s="1"/>
      <c r="M229" s="49"/>
    </row>
    <row r="230" spans="1:13" ht="14.25">
      <c r="A230" s="1"/>
      <c r="B230" s="1"/>
      <c r="C230" s="1"/>
      <c r="D230" s="1"/>
      <c r="E230" s="24"/>
      <c r="F230" s="24"/>
      <c r="G230" s="24"/>
      <c r="H230" s="24"/>
      <c r="I230" s="24"/>
      <c r="J230" s="24"/>
      <c r="K230" s="24"/>
      <c r="L230" s="1"/>
      <c r="M230" s="49"/>
    </row>
    <row r="231" spans="1:13" ht="0.75" customHeight="1">
      <c r="A231" s="1"/>
      <c r="B231" s="1"/>
      <c r="C231" s="1"/>
      <c r="D231" s="1"/>
      <c r="E231" s="24"/>
      <c r="F231" s="24"/>
      <c r="G231" s="24"/>
      <c r="H231" s="24"/>
      <c r="I231" s="24"/>
      <c r="J231" s="24"/>
      <c r="K231" s="24"/>
      <c r="L231" s="1"/>
      <c r="M231" s="49"/>
    </row>
    <row r="232" spans="1:13" ht="14.25" hidden="1">
      <c r="A232" s="1"/>
      <c r="B232" s="1"/>
      <c r="C232" s="1"/>
      <c r="D232" s="1"/>
      <c r="E232" s="24"/>
      <c r="F232" s="24"/>
      <c r="G232" s="24"/>
      <c r="H232" s="24"/>
      <c r="I232" s="24"/>
      <c r="J232" s="24"/>
      <c r="K232" s="24"/>
      <c r="L232" s="1"/>
      <c r="M232" s="49"/>
    </row>
    <row r="233" spans="1:13" ht="10.5" customHeight="1" hidden="1">
      <c r="A233" s="1"/>
      <c r="B233" s="1"/>
      <c r="C233" s="1"/>
      <c r="D233" s="1"/>
      <c r="E233" s="24"/>
      <c r="F233" s="24"/>
      <c r="G233" s="24"/>
      <c r="H233" s="24"/>
      <c r="I233" s="24"/>
      <c r="J233" s="24"/>
      <c r="K233" s="24"/>
      <c r="L233" s="1"/>
      <c r="M233" s="49"/>
    </row>
    <row r="234" spans="1:13" ht="14.25" hidden="1">
      <c r="A234" s="1"/>
      <c r="B234" s="1"/>
      <c r="C234" s="1"/>
      <c r="D234" s="1"/>
      <c r="E234" s="24"/>
      <c r="F234" s="24"/>
      <c r="G234" s="24"/>
      <c r="H234" s="24"/>
      <c r="I234" s="24"/>
      <c r="J234" s="24"/>
      <c r="K234" s="24"/>
      <c r="L234" s="1"/>
      <c r="M234" s="49"/>
    </row>
    <row r="235" spans="1:13" ht="14.25" hidden="1">
      <c r="A235" s="1"/>
      <c r="B235" s="1"/>
      <c r="C235" s="1"/>
      <c r="D235" s="1"/>
      <c r="E235" s="24"/>
      <c r="F235" s="24"/>
      <c r="G235" s="24"/>
      <c r="H235" s="24"/>
      <c r="I235" s="24"/>
      <c r="J235" s="24"/>
      <c r="K235" s="24"/>
      <c r="L235" s="1"/>
      <c r="M235" s="49"/>
    </row>
    <row r="236" spans="1:13" ht="14.25" hidden="1">
      <c r="A236" s="1"/>
      <c r="B236" s="1"/>
      <c r="C236" s="1"/>
      <c r="D236" s="1"/>
      <c r="E236" s="24"/>
      <c r="F236" s="24"/>
      <c r="G236" s="24"/>
      <c r="H236" s="24"/>
      <c r="I236" s="24"/>
      <c r="J236" s="24"/>
      <c r="K236" s="24"/>
      <c r="L236" s="1"/>
      <c r="M236" s="49"/>
    </row>
    <row r="237" spans="1:13" ht="14.25" hidden="1">
      <c r="A237" s="1"/>
      <c r="B237" s="1"/>
      <c r="C237" s="1"/>
      <c r="D237" s="1"/>
      <c r="E237" s="24"/>
      <c r="F237" s="24"/>
      <c r="G237" s="24"/>
      <c r="H237" s="24"/>
      <c r="I237" s="24"/>
      <c r="J237" s="24"/>
      <c r="K237" s="24"/>
      <c r="L237" s="1"/>
      <c r="M237" s="49"/>
    </row>
    <row r="238" spans="1:13" ht="14.25" hidden="1">
      <c r="A238" s="1"/>
      <c r="B238" s="1"/>
      <c r="C238" s="1"/>
      <c r="D238" s="1"/>
      <c r="E238" s="24"/>
      <c r="F238" s="24"/>
      <c r="G238" s="24"/>
      <c r="H238" s="24"/>
      <c r="I238" s="24"/>
      <c r="J238" s="24"/>
      <c r="K238" s="24"/>
      <c r="L238" s="1"/>
      <c r="M238" s="49"/>
    </row>
    <row r="239" spans="1:13" ht="14.25" hidden="1">
      <c r="A239" s="1"/>
      <c r="B239" s="1"/>
      <c r="C239" s="1"/>
      <c r="D239" s="1"/>
      <c r="E239" s="24"/>
      <c r="F239" s="24"/>
      <c r="G239" s="24"/>
      <c r="H239" s="24"/>
      <c r="I239" s="24"/>
      <c r="J239" s="24"/>
      <c r="K239" s="24"/>
      <c r="L239" s="1"/>
      <c r="M239" s="49"/>
    </row>
    <row r="240" spans="1:13" ht="14.25" hidden="1">
      <c r="A240" s="1"/>
      <c r="B240" s="1"/>
      <c r="C240" s="1"/>
      <c r="D240" s="1"/>
      <c r="E240" s="24"/>
      <c r="F240" s="24"/>
      <c r="G240" s="24"/>
      <c r="H240" s="24"/>
      <c r="I240" s="24"/>
      <c r="J240" s="24"/>
      <c r="K240" s="24"/>
      <c r="L240" s="1"/>
      <c r="M240" s="49"/>
    </row>
    <row r="241" spans="1:13" ht="14.25" hidden="1">
      <c r="A241" s="1"/>
      <c r="B241" s="1"/>
      <c r="C241" s="1"/>
      <c r="D241" s="1"/>
      <c r="E241" s="24"/>
      <c r="F241" s="24"/>
      <c r="G241" s="24"/>
      <c r="H241" s="24"/>
      <c r="I241" s="24"/>
      <c r="J241" s="24"/>
      <c r="K241" s="24"/>
      <c r="L241" s="1"/>
      <c r="M241" s="49"/>
    </row>
    <row r="242" spans="1:13" ht="14.25" hidden="1">
      <c r="A242" s="1"/>
      <c r="B242" s="1"/>
      <c r="C242" s="1"/>
      <c r="D242" s="1"/>
      <c r="E242" s="24"/>
      <c r="F242" s="24"/>
      <c r="G242" s="24"/>
      <c r="H242" s="24"/>
      <c r="I242" s="24"/>
      <c r="J242" s="24"/>
      <c r="K242" s="24"/>
      <c r="L242" s="1"/>
      <c r="M242" s="49"/>
    </row>
    <row r="243" spans="1:13" ht="14.25" hidden="1">
      <c r="A243" s="1"/>
      <c r="B243" s="1"/>
      <c r="C243" s="1"/>
      <c r="D243" s="1"/>
      <c r="E243" s="24"/>
      <c r="F243" s="24"/>
      <c r="G243" s="24"/>
      <c r="H243" s="24"/>
      <c r="I243" s="24"/>
      <c r="J243" s="24"/>
      <c r="K243" s="24"/>
      <c r="L243" s="1"/>
      <c r="M243" s="49"/>
    </row>
    <row r="244" spans="1:13" ht="14.25" hidden="1">
      <c r="A244" s="1"/>
      <c r="B244" s="1"/>
      <c r="C244" s="1"/>
      <c r="D244" s="1"/>
      <c r="E244" s="24"/>
      <c r="F244" s="24"/>
      <c r="G244" s="24"/>
      <c r="H244" s="24"/>
      <c r="I244" s="24"/>
      <c r="J244" s="24"/>
      <c r="K244" s="24"/>
      <c r="L244" s="1"/>
      <c r="M244" s="49"/>
    </row>
    <row r="245" spans="1:13" ht="14.25" hidden="1">
      <c r="A245" s="1"/>
      <c r="B245" s="1"/>
      <c r="C245" s="1"/>
      <c r="D245" s="1"/>
      <c r="E245" s="24"/>
      <c r="F245" s="24"/>
      <c r="G245" s="24"/>
      <c r="H245" s="24"/>
      <c r="I245" s="24"/>
      <c r="J245" s="24"/>
      <c r="K245" s="24"/>
      <c r="L245" s="1"/>
      <c r="M245" s="49"/>
    </row>
    <row r="246" spans="1:13" ht="14.25" hidden="1">
      <c r="A246" s="1"/>
      <c r="B246" s="1"/>
      <c r="C246" s="1"/>
      <c r="D246" s="1"/>
      <c r="E246" s="24"/>
      <c r="F246" s="24"/>
      <c r="G246" s="24"/>
      <c r="H246" s="24"/>
      <c r="I246" s="24"/>
      <c r="J246" s="24"/>
      <c r="K246" s="24"/>
      <c r="L246" s="1"/>
      <c r="M246" s="49"/>
    </row>
    <row r="247" spans="1:13" ht="14.25" hidden="1">
      <c r="A247" s="1"/>
      <c r="B247" s="1"/>
      <c r="C247" s="1"/>
      <c r="D247" s="1"/>
      <c r="E247" s="24"/>
      <c r="F247" s="24"/>
      <c r="G247" s="24"/>
      <c r="H247" s="24"/>
      <c r="I247" s="24"/>
      <c r="J247" s="24"/>
      <c r="K247" s="24"/>
      <c r="L247" s="1"/>
      <c r="M247" s="49"/>
    </row>
    <row r="248" spans="1:13" ht="14.25" hidden="1">
      <c r="A248" s="1"/>
      <c r="B248" s="1"/>
      <c r="C248" s="1"/>
      <c r="D248" s="1"/>
      <c r="E248" s="24"/>
      <c r="F248" s="24"/>
      <c r="G248" s="24"/>
      <c r="H248" s="24"/>
      <c r="I248" s="24"/>
      <c r="J248" s="24"/>
      <c r="K248" s="24"/>
      <c r="L248" s="1"/>
      <c r="M248" s="49"/>
    </row>
    <row r="249" spans="1:13" ht="14.25" hidden="1">
      <c r="A249" s="1"/>
      <c r="B249" s="1"/>
      <c r="C249" s="1"/>
      <c r="D249" s="1"/>
      <c r="E249" s="24"/>
      <c r="F249" s="24"/>
      <c r="G249" s="24"/>
      <c r="H249" s="24"/>
      <c r="I249" s="24"/>
      <c r="J249" s="24"/>
      <c r="K249" s="24"/>
      <c r="L249" s="1"/>
      <c r="M249" s="49"/>
    </row>
    <row r="250" spans="1:13" ht="14.25" hidden="1">
      <c r="A250" s="1"/>
      <c r="B250" s="1"/>
      <c r="C250" s="1"/>
      <c r="D250" s="1"/>
      <c r="E250" s="24"/>
      <c r="F250" s="24"/>
      <c r="G250" s="24"/>
      <c r="H250" s="24"/>
      <c r="I250" s="24"/>
      <c r="J250" s="24"/>
      <c r="K250" s="24"/>
      <c r="L250" s="1"/>
      <c r="M250" s="49"/>
    </row>
    <row r="251" spans="1:13" ht="14.25" hidden="1">
      <c r="A251" s="1"/>
      <c r="B251" s="1"/>
      <c r="C251" s="1"/>
      <c r="D251" s="1"/>
      <c r="E251" s="24"/>
      <c r="F251" s="24"/>
      <c r="G251" s="24"/>
      <c r="H251" s="24"/>
      <c r="I251" s="24"/>
      <c r="J251" s="24"/>
      <c r="K251" s="24"/>
      <c r="L251" s="1"/>
      <c r="M251" s="49"/>
    </row>
    <row r="252" spans="1:13" ht="14.25" hidden="1">
      <c r="A252" s="1"/>
      <c r="B252" s="1"/>
      <c r="C252" s="1"/>
      <c r="D252" s="1"/>
      <c r="E252" s="24"/>
      <c r="F252" s="24"/>
      <c r="G252" s="24"/>
      <c r="H252" s="24"/>
      <c r="I252" s="24"/>
      <c r="J252" s="24"/>
      <c r="K252" s="24"/>
      <c r="L252" s="1"/>
      <c r="M252" s="49"/>
    </row>
    <row r="253" spans="1:13" ht="14.25" hidden="1">
      <c r="A253" s="1"/>
      <c r="B253" s="1"/>
      <c r="C253" s="1"/>
      <c r="D253" s="1"/>
      <c r="E253" s="24"/>
      <c r="F253" s="24"/>
      <c r="G253" s="24"/>
      <c r="H253" s="24"/>
      <c r="I253" s="24"/>
      <c r="J253" s="24"/>
      <c r="K253" s="24"/>
      <c r="L253" s="1"/>
      <c r="M253" s="49"/>
    </row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>
      <c r="L275" s="9"/>
    </row>
    <row r="276" ht="14.25">
      <c r="L276" s="9"/>
    </row>
    <row r="277" ht="14.25">
      <c r="L277" s="9"/>
    </row>
    <row r="278" ht="14.25">
      <c r="L278" s="9"/>
    </row>
    <row r="279" ht="14.25">
      <c r="L279" s="9"/>
    </row>
    <row r="280" ht="14.25">
      <c r="L280" s="9"/>
    </row>
    <row r="281" ht="14.25">
      <c r="L281" s="9"/>
    </row>
  </sheetData>
  <sheetProtection/>
  <mergeCells count="141">
    <mergeCell ref="O170:O171"/>
    <mergeCell ref="A184:A185"/>
    <mergeCell ref="B151:B153"/>
    <mergeCell ref="B163:B164"/>
    <mergeCell ref="A177:A181"/>
    <mergeCell ref="A157:A159"/>
    <mergeCell ref="A155:A156"/>
    <mergeCell ref="A192:A193"/>
    <mergeCell ref="N192:N193"/>
    <mergeCell ref="O84:O85"/>
    <mergeCell ref="N172:N176"/>
    <mergeCell ref="O177:O181"/>
    <mergeCell ref="O163:O164"/>
    <mergeCell ref="A108:A109"/>
    <mergeCell ref="B108:B109"/>
    <mergeCell ref="N108:N109"/>
    <mergeCell ref="A143:A147"/>
    <mergeCell ref="B192:B196"/>
    <mergeCell ref="O155:O156"/>
    <mergeCell ref="N157:N159"/>
    <mergeCell ref="O157:O159"/>
    <mergeCell ref="N163:N164"/>
    <mergeCell ref="O120:O121"/>
    <mergeCell ref="O149:O150"/>
    <mergeCell ref="O127:O131"/>
    <mergeCell ref="N125:N126"/>
    <mergeCell ref="O167:O169"/>
    <mergeCell ref="I4:L4"/>
    <mergeCell ref="J2:L3"/>
    <mergeCell ref="A222:I222"/>
    <mergeCell ref="B225:J225"/>
    <mergeCell ref="O199:O203"/>
    <mergeCell ref="N184:N188"/>
    <mergeCell ref="O184:O188"/>
    <mergeCell ref="O192:O196"/>
    <mergeCell ref="A214:A218"/>
    <mergeCell ref="B214:B218"/>
    <mergeCell ref="B226:J226"/>
    <mergeCell ref="B224:K224"/>
    <mergeCell ref="B227:J227"/>
    <mergeCell ref="U8:V8"/>
    <mergeCell ref="N199:N203"/>
    <mergeCell ref="O172:O176"/>
    <mergeCell ref="N206:N210"/>
    <mergeCell ref="O206:O210"/>
    <mergeCell ref="N214:N218"/>
    <mergeCell ref="O214:O218"/>
    <mergeCell ref="J8:L8"/>
    <mergeCell ref="N155:N156"/>
    <mergeCell ref="N103:N107"/>
    <mergeCell ref="O103:O107"/>
    <mergeCell ref="N127:N131"/>
    <mergeCell ref="J6:L6"/>
    <mergeCell ref="J7:L7"/>
    <mergeCell ref="N137:N141"/>
    <mergeCell ref="O137:O141"/>
    <mergeCell ref="N149:N150"/>
    <mergeCell ref="R3:U3"/>
    <mergeCell ref="S5:U5"/>
    <mergeCell ref="N10:V10"/>
    <mergeCell ref="N12:N13"/>
    <mergeCell ref="O12:O13"/>
    <mergeCell ref="P12:P13"/>
    <mergeCell ref="V12:V13"/>
    <mergeCell ref="Q4:V4"/>
    <mergeCell ref="Q12:U12"/>
    <mergeCell ref="A199:A203"/>
    <mergeCell ref="B199:B203"/>
    <mergeCell ref="A206:A210"/>
    <mergeCell ref="B206:B210"/>
    <mergeCell ref="O45:O46"/>
    <mergeCell ref="B157:B159"/>
    <mergeCell ref="O65:O69"/>
    <mergeCell ref="O151:O153"/>
    <mergeCell ref="B177:B181"/>
    <mergeCell ref="N177:N181"/>
    <mergeCell ref="N20:N24"/>
    <mergeCell ref="A137:A141"/>
    <mergeCell ref="B137:B141"/>
    <mergeCell ref="A25:A29"/>
    <mergeCell ref="B25:B29"/>
    <mergeCell ref="B127:B131"/>
    <mergeCell ref="N25:N29"/>
    <mergeCell ref="A103:A107"/>
    <mergeCell ref="O25:O29"/>
    <mergeCell ref="B74:B78"/>
    <mergeCell ref="B65:B69"/>
    <mergeCell ref="A37:A38"/>
    <mergeCell ref="A82:A83"/>
    <mergeCell ref="A74:A78"/>
    <mergeCell ref="O63:O64"/>
    <mergeCell ref="N74:N78"/>
    <mergeCell ref="N82:N83"/>
    <mergeCell ref="O81:O82"/>
    <mergeCell ref="N37:N38"/>
    <mergeCell ref="O37:O38"/>
    <mergeCell ref="B63:B64"/>
    <mergeCell ref="B149:B150"/>
    <mergeCell ref="A151:A153"/>
    <mergeCell ref="B125:B126"/>
    <mergeCell ref="N151:N153"/>
    <mergeCell ref="B143:B147"/>
    <mergeCell ref="N143:N147"/>
    <mergeCell ref="O143:O147"/>
    <mergeCell ref="B184:B186"/>
    <mergeCell ref="B45:B46"/>
    <mergeCell ref="A15:A19"/>
    <mergeCell ref="A163:A164"/>
    <mergeCell ref="A149:A150"/>
    <mergeCell ref="A20:A24"/>
    <mergeCell ref="B155:B156"/>
    <mergeCell ref="O20:O24"/>
    <mergeCell ref="N40:N44"/>
    <mergeCell ref="B84:B85"/>
    <mergeCell ref="A127:A131"/>
    <mergeCell ref="B103:B107"/>
    <mergeCell ref="B167:B169"/>
    <mergeCell ref="O108:O109"/>
    <mergeCell ref="B81:B82"/>
    <mergeCell ref="A125:A126"/>
    <mergeCell ref="B120:B121"/>
    <mergeCell ref="I5:L5"/>
    <mergeCell ref="B170:B171"/>
    <mergeCell ref="B172:B174"/>
    <mergeCell ref="D12:D13"/>
    <mergeCell ref="B37:B38"/>
    <mergeCell ref="O40:O44"/>
    <mergeCell ref="O74:O78"/>
    <mergeCell ref="O125:O126"/>
    <mergeCell ref="E12:K12"/>
    <mergeCell ref="B12:B13"/>
    <mergeCell ref="A10:L10"/>
    <mergeCell ref="L12:L13"/>
    <mergeCell ref="O15:O19"/>
    <mergeCell ref="A40:A44"/>
    <mergeCell ref="B40:B44"/>
    <mergeCell ref="C12:C13"/>
    <mergeCell ref="A12:A13"/>
    <mergeCell ref="N15:N19"/>
    <mergeCell ref="B15:B19"/>
    <mergeCell ref="B20:B24"/>
  </mergeCells>
  <printOptions/>
  <pageMargins left="0.2755905511811024" right="0.7086614173228347" top="0.7480314960629921" bottom="0.7480314960629921" header="0.31496062992125984" footer="0.31496062992125984"/>
  <pageSetup firstPageNumber="78" useFirstPageNumber="1"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4" sqref="B3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2021-03-04T13:08:42Z</dcterms:modified>
  <cp:category/>
  <cp:version/>
  <cp:contentType/>
  <cp:contentStatus/>
</cp:coreProperties>
</file>